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jackie_saddington_rbkc_gov_uk/Documents/Schools Forum - WCC/"/>
    </mc:Choice>
  </mc:AlternateContent>
  <xr:revisionPtr revIDLastSave="0" documentId="8_{DEBCE8DA-5B65-4DBD-937E-38E7575E9D69}" xr6:coauthVersionLast="47" xr6:coauthVersionMax="47" xr10:uidLastSave="{00000000-0000-0000-0000-000000000000}"/>
  <bookViews>
    <workbookView xWindow="-110" yWindow="-110" windowWidth="19420" windowHeight="11620" xr2:uid="{1B8FC9EF-D908-4FB3-B78D-AAAFE85AE25B}"/>
  </bookViews>
  <sheets>
    <sheet name="Schools Figures" sheetId="1" r:id="rId1"/>
  </sheets>
  <externalReferences>
    <externalReference r:id="rId2"/>
    <externalReference r:id="rId3"/>
    <externalReference r:id="rId4"/>
    <externalReference r:id="rId5"/>
  </externalReferences>
  <definedNames>
    <definedName name="AWPU_KS3_Rate">[1]Proforma!$E$15</definedName>
    <definedName name="AWPU_KS4_Rate">[1]Proforma!$E$16</definedName>
    <definedName name="AWPU_Pri_Rate">[1]Proforma!$E$14</definedName>
    <definedName name="Lump_Sum_total">'[2]New ISB'!$AH$5</definedName>
    <definedName name="MFG_Total">'[3]New ISB'!$BO$5</definedName>
    <definedName name="_xlnm.Print_Area" localSheetId="0">'Schools Figures'!$F$3:$N$64,'Schools Figures'!$P$3:$X$64,'Schools Figures'!$Z$1:$AH$64,'Schools Figures'!$AJ$3:$AT$64</definedName>
    <definedName name="_xlnm.Print_Titles" localSheetId="0">'Schools Figures'!$A:$E</definedName>
    <definedName name="Reception_Uplift_YesNo">[4]Proforma!$E$12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7" i="1" l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6" i="1"/>
  <c r="AT5" i="1" l="1"/>
  <c r="X54" i="1" l="1"/>
  <c r="U54" i="1"/>
  <c r="R54" i="1"/>
  <c r="N54" i="1"/>
  <c r="K54" i="1"/>
  <c r="H54" i="1"/>
  <c r="E54" i="1"/>
  <c r="X53" i="1"/>
  <c r="U53" i="1"/>
  <c r="R53" i="1"/>
  <c r="N53" i="1"/>
  <c r="AG53" i="1" s="1"/>
  <c r="AH53" i="1" s="1"/>
  <c r="K53" i="1"/>
  <c r="H53" i="1"/>
  <c r="E53" i="1"/>
  <c r="X52" i="1"/>
  <c r="AQ52" i="1" s="1"/>
  <c r="AR52" i="1" s="1"/>
  <c r="U52" i="1"/>
  <c r="AN52" i="1" s="1"/>
  <c r="AO52" i="1" s="1"/>
  <c r="R52" i="1"/>
  <c r="N52" i="1"/>
  <c r="AG52" i="1" s="1"/>
  <c r="AH52" i="1" s="1"/>
  <c r="K52" i="1"/>
  <c r="AD52" i="1" s="1"/>
  <c r="AE52" i="1" s="1"/>
  <c r="H52" i="1"/>
  <c r="E52" i="1"/>
  <c r="X51" i="1"/>
  <c r="U51" i="1"/>
  <c r="AN51" i="1" s="1"/>
  <c r="AO51" i="1" s="1"/>
  <c r="R51" i="1"/>
  <c r="N51" i="1"/>
  <c r="K51" i="1"/>
  <c r="H51" i="1"/>
  <c r="AA51" i="1" s="1"/>
  <c r="AB51" i="1" s="1"/>
  <c r="E51" i="1"/>
  <c r="X50" i="1"/>
  <c r="U50" i="1"/>
  <c r="R50" i="1"/>
  <c r="N50" i="1"/>
  <c r="K50" i="1"/>
  <c r="H50" i="1"/>
  <c r="E50" i="1"/>
  <c r="X49" i="1"/>
  <c r="U49" i="1"/>
  <c r="R49" i="1"/>
  <c r="N49" i="1"/>
  <c r="AG49" i="1" s="1"/>
  <c r="AH49" i="1" s="1"/>
  <c r="K49" i="1"/>
  <c r="H49" i="1"/>
  <c r="E49" i="1"/>
  <c r="X48" i="1"/>
  <c r="AQ48" i="1" s="1"/>
  <c r="AR48" i="1" s="1"/>
  <c r="U48" i="1"/>
  <c r="AN48" i="1" s="1"/>
  <c r="AO48" i="1" s="1"/>
  <c r="R48" i="1"/>
  <c r="N48" i="1"/>
  <c r="AG48" i="1" s="1"/>
  <c r="AH48" i="1" s="1"/>
  <c r="K48" i="1"/>
  <c r="AD48" i="1" s="1"/>
  <c r="AE48" i="1" s="1"/>
  <c r="H48" i="1"/>
  <c r="E48" i="1"/>
  <c r="X47" i="1"/>
  <c r="U47" i="1"/>
  <c r="AN47" i="1" s="1"/>
  <c r="AO47" i="1" s="1"/>
  <c r="R47" i="1"/>
  <c r="N47" i="1"/>
  <c r="K47" i="1"/>
  <c r="H47" i="1"/>
  <c r="AA47" i="1" s="1"/>
  <c r="AB47" i="1" s="1"/>
  <c r="E47" i="1"/>
  <c r="X46" i="1"/>
  <c r="U46" i="1"/>
  <c r="R46" i="1"/>
  <c r="N46" i="1"/>
  <c r="K46" i="1"/>
  <c r="H46" i="1"/>
  <c r="E46" i="1"/>
  <c r="X45" i="1"/>
  <c r="U45" i="1"/>
  <c r="R45" i="1"/>
  <c r="N45" i="1"/>
  <c r="AG45" i="1" s="1"/>
  <c r="AH45" i="1" s="1"/>
  <c r="K45" i="1"/>
  <c r="H45" i="1"/>
  <c r="E45" i="1"/>
  <c r="X44" i="1"/>
  <c r="AQ44" i="1" s="1"/>
  <c r="AR44" i="1" s="1"/>
  <c r="U44" i="1"/>
  <c r="AN44" i="1" s="1"/>
  <c r="AO44" i="1" s="1"/>
  <c r="R44" i="1"/>
  <c r="N44" i="1"/>
  <c r="K44" i="1"/>
  <c r="AD44" i="1" s="1"/>
  <c r="AE44" i="1" s="1"/>
  <c r="H44" i="1"/>
  <c r="E44" i="1"/>
  <c r="X43" i="1"/>
  <c r="U43" i="1"/>
  <c r="AN43" i="1" s="1"/>
  <c r="AO43" i="1" s="1"/>
  <c r="R43" i="1"/>
  <c r="N43" i="1"/>
  <c r="K43" i="1"/>
  <c r="H43" i="1"/>
  <c r="AA43" i="1" s="1"/>
  <c r="AB43" i="1" s="1"/>
  <c r="E43" i="1"/>
  <c r="X42" i="1"/>
  <c r="U42" i="1"/>
  <c r="R42" i="1"/>
  <c r="R63" i="1" s="1"/>
  <c r="N42" i="1"/>
  <c r="K42" i="1"/>
  <c r="H42" i="1"/>
  <c r="E42" i="1"/>
  <c r="E63" i="1" s="1"/>
  <c r="X41" i="1"/>
  <c r="U41" i="1"/>
  <c r="R41" i="1"/>
  <c r="N41" i="1"/>
  <c r="AG41" i="1" s="1"/>
  <c r="AH41" i="1" s="1"/>
  <c r="K41" i="1"/>
  <c r="H41" i="1"/>
  <c r="E41" i="1"/>
  <c r="X40" i="1"/>
  <c r="AQ40" i="1" s="1"/>
  <c r="AR40" i="1" s="1"/>
  <c r="U40" i="1"/>
  <c r="AN40" i="1" s="1"/>
  <c r="AO40" i="1" s="1"/>
  <c r="R40" i="1"/>
  <c r="N40" i="1"/>
  <c r="K40" i="1"/>
  <c r="AD40" i="1" s="1"/>
  <c r="AE40" i="1" s="1"/>
  <c r="H40" i="1"/>
  <c r="E40" i="1"/>
  <c r="X39" i="1"/>
  <c r="U39" i="1"/>
  <c r="AN39" i="1" s="1"/>
  <c r="AO39" i="1" s="1"/>
  <c r="R39" i="1"/>
  <c r="N39" i="1"/>
  <c r="K39" i="1"/>
  <c r="H39" i="1"/>
  <c r="AA39" i="1" s="1"/>
  <c r="AB39" i="1" s="1"/>
  <c r="E39" i="1"/>
  <c r="X38" i="1"/>
  <c r="U38" i="1"/>
  <c r="R38" i="1"/>
  <c r="R62" i="1" s="1"/>
  <c r="N38" i="1"/>
  <c r="K38" i="1"/>
  <c r="H38" i="1"/>
  <c r="E38" i="1"/>
  <c r="E62" i="1" s="1"/>
  <c r="X37" i="1"/>
  <c r="U37" i="1"/>
  <c r="R37" i="1"/>
  <c r="N37" i="1"/>
  <c r="AG37" i="1" s="1"/>
  <c r="AH37" i="1" s="1"/>
  <c r="K37" i="1"/>
  <c r="H37" i="1"/>
  <c r="E37" i="1"/>
  <c r="X36" i="1"/>
  <c r="AQ36" i="1" s="1"/>
  <c r="AR36" i="1" s="1"/>
  <c r="U36" i="1"/>
  <c r="R36" i="1"/>
  <c r="N36" i="1"/>
  <c r="K36" i="1"/>
  <c r="AD36" i="1" s="1"/>
  <c r="AE36" i="1" s="1"/>
  <c r="H36" i="1"/>
  <c r="E36" i="1"/>
  <c r="X35" i="1"/>
  <c r="U35" i="1"/>
  <c r="AN35" i="1" s="1"/>
  <c r="AO35" i="1" s="1"/>
  <c r="R35" i="1"/>
  <c r="N35" i="1"/>
  <c r="K35" i="1"/>
  <c r="H35" i="1"/>
  <c r="AA35" i="1" s="1"/>
  <c r="AB35" i="1" s="1"/>
  <c r="E35" i="1"/>
  <c r="X34" i="1"/>
  <c r="U34" i="1"/>
  <c r="R34" i="1"/>
  <c r="N34" i="1"/>
  <c r="K34" i="1"/>
  <c r="H34" i="1"/>
  <c r="E34" i="1"/>
  <c r="X33" i="1"/>
  <c r="U33" i="1"/>
  <c r="R33" i="1"/>
  <c r="N33" i="1"/>
  <c r="AG33" i="1" s="1"/>
  <c r="AH33" i="1" s="1"/>
  <c r="K33" i="1"/>
  <c r="H33" i="1"/>
  <c r="E33" i="1"/>
  <c r="X32" i="1"/>
  <c r="AQ32" i="1" s="1"/>
  <c r="AR32" i="1" s="1"/>
  <c r="U32" i="1"/>
  <c r="R32" i="1"/>
  <c r="N32" i="1"/>
  <c r="K32" i="1"/>
  <c r="AD32" i="1" s="1"/>
  <c r="AE32" i="1" s="1"/>
  <c r="H32" i="1"/>
  <c r="E32" i="1"/>
  <c r="X31" i="1"/>
  <c r="U31" i="1"/>
  <c r="AN31" i="1" s="1"/>
  <c r="AO31" i="1" s="1"/>
  <c r="R31" i="1"/>
  <c r="N31" i="1"/>
  <c r="K31" i="1"/>
  <c r="H31" i="1"/>
  <c r="AA31" i="1" s="1"/>
  <c r="AB31" i="1" s="1"/>
  <c r="E31" i="1"/>
  <c r="X30" i="1"/>
  <c r="U30" i="1"/>
  <c r="R30" i="1"/>
  <c r="N30" i="1"/>
  <c r="K30" i="1"/>
  <c r="H30" i="1"/>
  <c r="E30" i="1"/>
  <c r="X29" i="1"/>
  <c r="U29" i="1"/>
  <c r="R29" i="1"/>
  <c r="N29" i="1"/>
  <c r="AG29" i="1" s="1"/>
  <c r="AH29" i="1" s="1"/>
  <c r="K29" i="1"/>
  <c r="H29" i="1"/>
  <c r="E29" i="1"/>
  <c r="X28" i="1"/>
  <c r="AQ28" i="1" s="1"/>
  <c r="AR28" i="1" s="1"/>
  <c r="U28" i="1"/>
  <c r="R28" i="1"/>
  <c r="N28" i="1"/>
  <c r="K28" i="1"/>
  <c r="AD28" i="1" s="1"/>
  <c r="AE28" i="1" s="1"/>
  <c r="H28" i="1"/>
  <c r="E28" i="1"/>
  <c r="X27" i="1"/>
  <c r="U27" i="1"/>
  <c r="AN27" i="1" s="1"/>
  <c r="AO27" i="1" s="1"/>
  <c r="R27" i="1"/>
  <c r="N27" i="1"/>
  <c r="K27" i="1"/>
  <c r="H27" i="1"/>
  <c r="AA27" i="1" s="1"/>
  <c r="AB27" i="1" s="1"/>
  <c r="E27" i="1"/>
  <c r="X26" i="1"/>
  <c r="U26" i="1"/>
  <c r="R26" i="1"/>
  <c r="N26" i="1"/>
  <c r="K26" i="1"/>
  <c r="H26" i="1"/>
  <c r="E26" i="1"/>
  <c r="X25" i="1"/>
  <c r="U25" i="1"/>
  <c r="R25" i="1"/>
  <c r="N25" i="1"/>
  <c r="AG25" i="1" s="1"/>
  <c r="AH25" i="1" s="1"/>
  <c r="K25" i="1"/>
  <c r="H25" i="1"/>
  <c r="E25" i="1"/>
  <c r="X24" i="1"/>
  <c r="AQ24" i="1" s="1"/>
  <c r="AR24" i="1" s="1"/>
  <c r="U24" i="1"/>
  <c r="R24" i="1"/>
  <c r="N24" i="1"/>
  <c r="AG24" i="1" s="1"/>
  <c r="AH24" i="1" s="1"/>
  <c r="K24" i="1"/>
  <c r="AD24" i="1" s="1"/>
  <c r="AE24" i="1" s="1"/>
  <c r="H24" i="1"/>
  <c r="E24" i="1"/>
  <c r="X23" i="1"/>
  <c r="U23" i="1"/>
  <c r="AN23" i="1" s="1"/>
  <c r="AO23" i="1" s="1"/>
  <c r="R23" i="1"/>
  <c r="N23" i="1"/>
  <c r="K23" i="1"/>
  <c r="H23" i="1"/>
  <c r="AA23" i="1" s="1"/>
  <c r="AB23" i="1" s="1"/>
  <c r="E23" i="1"/>
  <c r="X22" i="1"/>
  <c r="U22" i="1"/>
  <c r="R22" i="1"/>
  <c r="N22" i="1"/>
  <c r="K22" i="1"/>
  <c r="H22" i="1"/>
  <c r="E22" i="1"/>
  <c r="X21" i="1"/>
  <c r="U21" i="1"/>
  <c r="R21" i="1"/>
  <c r="N21" i="1"/>
  <c r="AG21" i="1" s="1"/>
  <c r="AH21" i="1" s="1"/>
  <c r="K21" i="1"/>
  <c r="H21" i="1"/>
  <c r="E21" i="1"/>
  <c r="X20" i="1"/>
  <c r="AQ20" i="1" s="1"/>
  <c r="AR20" i="1" s="1"/>
  <c r="U20" i="1"/>
  <c r="R20" i="1"/>
  <c r="N20" i="1"/>
  <c r="AG20" i="1" s="1"/>
  <c r="AH20" i="1" s="1"/>
  <c r="K20" i="1"/>
  <c r="AD20" i="1" s="1"/>
  <c r="AE20" i="1" s="1"/>
  <c r="H20" i="1"/>
  <c r="E20" i="1"/>
  <c r="X19" i="1"/>
  <c r="U19" i="1"/>
  <c r="AN19" i="1" s="1"/>
  <c r="AO19" i="1" s="1"/>
  <c r="R19" i="1"/>
  <c r="N19" i="1"/>
  <c r="K19" i="1"/>
  <c r="H19" i="1"/>
  <c r="AA19" i="1" s="1"/>
  <c r="AB19" i="1" s="1"/>
  <c r="E19" i="1"/>
  <c r="X18" i="1"/>
  <c r="U18" i="1"/>
  <c r="R18" i="1"/>
  <c r="N18" i="1"/>
  <c r="K18" i="1"/>
  <c r="H18" i="1"/>
  <c r="E18" i="1"/>
  <c r="X17" i="1"/>
  <c r="U17" i="1"/>
  <c r="R17" i="1"/>
  <c r="N17" i="1"/>
  <c r="AG17" i="1" s="1"/>
  <c r="AH17" i="1" s="1"/>
  <c r="K17" i="1"/>
  <c r="H17" i="1"/>
  <c r="E17" i="1"/>
  <c r="X16" i="1"/>
  <c r="AQ16" i="1" s="1"/>
  <c r="AR16" i="1" s="1"/>
  <c r="U16" i="1"/>
  <c r="R16" i="1"/>
  <c r="N16" i="1"/>
  <c r="K16" i="1"/>
  <c r="AD16" i="1" s="1"/>
  <c r="AE16" i="1" s="1"/>
  <c r="H16" i="1"/>
  <c r="E16" i="1"/>
  <c r="X15" i="1"/>
  <c r="U15" i="1"/>
  <c r="AN15" i="1" s="1"/>
  <c r="AO15" i="1" s="1"/>
  <c r="R15" i="1"/>
  <c r="N15" i="1"/>
  <c r="K15" i="1"/>
  <c r="H15" i="1"/>
  <c r="AA15" i="1" s="1"/>
  <c r="AB15" i="1" s="1"/>
  <c r="E15" i="1"/>
  <c r="X14" i="1"/>
  <c r="U14" i="1"/>
  <c r="R14" i="1"/>
  <c r="N14" i="1"/>
  <c r="K14" i="1"/>
  <c r="H14" i="1"/>
  <c r="E14" i="1"/>
  <c r="X13" i="1"/>
  <c r="U13" i="1"/>
  <c r="R13" i="1"/>
  <c r="N13" i="1"/>
  <c r="AG13" i="1" s="1"/>
  <c r="AH13" i="1" s="1"/>
  <c r="K13" i="1"/>
  <c r="H13" i="1"/>
  <c r="E13" i="1"/>
  <c r="X12" i="1"/>
  <c r="AQ12" i="1" s="1"/>
  <c r="AR12" i="1" s="1"/>
  <c r="U12" i="1"/>
  <c r="R12" i="1"/>
  <c r="N12" i="1"/>
  <c r="AG12" i="1" s="1"/>
  <c r="AH12" i="1" s="1"/>
  <c r="K12" i="1"/>
  <c r="AD12" i="1" s="1"/>
  <c r="AE12" i="1" s="1"/>
  <c r="H12" i="1"/>
  <c r="E12" i="1"/>
  <c r="X11" i="1"/>
  <c r="U11" i="1"/>
  <c r="AN11" i="1" s="1"/>
  <c r="AO11" i="1" s="1"/>
  <c r="R11" i="1"/>
  <c r="N11" i="1"/>
  <c r="K11" i="1"/>
  <c r="H11" i="1"/>
  <c r="AA11" i="1" s="1"/>
  <c r="AB11" i="1" s="1"/>
  <c r="E11" i="1"/>
  <c r="X10" i="1"/>
  <c r="U10" i="1"/>
  <c r="R10" i="1"/>
  <c r="N10" i="1"/>
  <c r="K10" i="1"/>
  <c r="H10" i="1"/>
  <c r="E10" i="1"/>
  <c r="X9" i="1"/>
  <c r="U9" i="1"/>
  <c r="R9" i="1"/>
  <c r="N9" i="1"/>
  <c r="AG9" i="1" s="1"/>
  <c r="AH9" i="1" s="1"/>
  <c r="K9" i="1"/>
  <c r="H9" i="1"/>
  <c r="E9" i="1"/>
  <c r="X8" i="1"/>
  <c r="AQ8" i="1" s="1"/>
  <c r="AR8" i="1" s="1"/>
  <c r="U8" i="1"/>
  <c r="R8" i="1"/>
  <c r="N8" i="1"/>
  <c r="AG8" i="1" s="1"/>
  <c r="AH8" i="1" s="1"/>
  <c r="K8" i="1"/>
  <c r="AD8" i="1" s="1"/>
  <c r="AE8" i="1" s="1"/>
  <c r="H8" i="1"/>
  <c r="E8" i="1"/>
  <c r="X7" i="1"/>
  <c r="U7" i="1"/>
  <c r="AN7" i="1" s="1"/>
  <c r="AO7" i="1" s="1"/>
  <c r="R7" i="1"/>
  <c r="N7" i="1"/>
  <c r="K7" i="1"/>
  <c r="H7" i="1"/>
  <c r="AA7" i="1" s="1"/>
  <c r="AB7" i="1" s="1"/>
  <c r="E7" i="1"/>
  <c r="X6" i="1"/>
  <c r="U6" i="1"/>
  <c r="R6" i="1"/>
  <c r="N6" i="1"/>
  <c r="K6" i="1"/>
  <c r="H6" i="1"/>
  <c r="E6" i="1"/>
  <c r="W5" i="1"/>
  <c r="V5" i="1"/>
  <c r="T5" i="1"/>
  <c r="S5" i="1"/>
  <c r="Q5" i="1"/>
  <c r="P5" i="1"/>
  <c r="M5" i="1"/>
  <c r="L5" i="1"/>
  <c r="J5" i="1"/>
  <c r="I5" i="1"/>
  <c r="G5" i="1"/>
  <c r="F5" i="1"/>
  <c r="D5" i="1"/>
  <c r="C5" i="1"/>
  <c r="B5" i="1"/>
  <c r="N63" i="1" l="1"/>
  <c r="AD7" i="1"/>
  <c r="AE7" i="1" s="1"/>
  <c r="AQ11" i="1"/>
  <c r="AR11" i="1" s="1"/>
  <c r="AD15" i="1"/>
  <c r="AE15" i="1" s="1"/>
  <c r="AQ19" i="1"/>
  <c r="AR19" i="1" s="1"/>
  <c r="AD23" i="1"/>
  <c r="AE23" i="1" s="1"/>
  <c r="AQ27" i="1"/>
  <c r="AR27" i="1" s="1"/>
  <c r="H62" i="1"/>
  <c r="U63" i="1"/>
  <c r="K62" i="1"/>
  <c r="X63" i="1"/>
  <c r="AQ7" i="1"/>
  <c r="AR7" i="1" s="1"/>
  <c r="AD11" i="1"/>
  <c r="AE11" i="1" s="1"/>
  <c r="AQ15" i="1"/>
  <c r="AR15" i="1" s="1"/>
  <c r="AD19" i="1"/>
  <c r="AE19" i="1" s="1"/>
  <c r="AQ23" i="1"/>
  <c r="AR23" i="1" s="1"/>
  <c r="AD27" i="1"/>
  <c r="AE27" i="1" s="1"/>
  <c r="U62" i="1"/>
  <c r="H63" i="1"/>
  <c r="X62" i="1"/>
  <c r="K63" i="1"/>
  <c r="AA8" i="1"/>
  <c r="AB8" i="1" s="1"/>
  <c r="AN8" i="1"/>
  <c r="AO8" i="1" s="1"/>
  <c r="AA12" i="1"/>
  <c r="AB12" i="1" s="1"/>
  <c r="AG40" i="1"/>
  <c r="AH40" i="1" s="1"/>
  <c r="AG28" i="1"/>
  <c r="AH28" i="1" s="1"/>
  <c r="U59" i="1"/>
  <c r="U58" i="1"/>
  <c r="AK17" i="1"/>
  <c r="AL17" i="1" s="1"/>
  <c r="N59" i="1"/>
  <c r="N58" i="1"/>
  <c r="AN12" i="1"/>
  <c r="AO12" i="1" s="1"/>
  <c r="AN16" i="1"/>
  <c r="AO16" i="1" s="1"/>
  <c r="AN20" i="1"/>
  <c r="AO20" i="1" s="1"/>
  <c r="AN24" i="1"/>
  <c r="AO24" i="1" s="1"/>
  <c r="AN28" i="1"/>
  <c r="AO28" i="1" s="1"/>
  <c r="AN32" i="1"/>
  <c r="AO32" i="1" s="1"/>
  <c r="AQ33" i="1"/>
  <c r="AR33" i="1" s="1"/>
  <c r="AN36" i="1"/>
  <c r="AO36" i="1" s="1"/>
  <c r="AQ37" i="1"/>
  <c r="AR37" i="1" s="1"/>
  <c r="N62" i="1"/>
  <c r="AQ41" i="1"/>
  <c r="AR41" i="1" s="1"/>
  <c r="AK34" i="1"/>
  <c r="AL34" i="1" s="1"/>
  <c r="E58" i="1"/>
  <c r="E64" i="1" s="1"/>
  <c r="E59" i="1"/>
  <c r="AK21" i="1"/>
  <c r="AL21" i="1" s="1"/>
  <c r="R59" i="1"/>
  <c r="R58" i="1"/>
  <c r="AK14" i="1"/>
  <c r="AL14" i="1" s="1"/>
  <c r="H59" i="1"/>
  <c r="H58" i="1"/>
  <c r="K59" i="1"/>
  <c r="K58" i="1"/>
  <c r="X59" i="1"/>
  <c r="X58" i="1"/>
  <c r="X64" i="1" s="1"/>
  <c r="AN22" i="1"/>
  <c r="AO22" i="1" s="1"/>
  <c r="AK25" i="1"/>
  <c r="AL25" i="1" s="1"/>
  <c r="AN26" i="1"/>
  <c r="AO26" i="1" s="1"/>
  <c r="AK29" i="1"/>
  <c r="AL29" i="1" s="1"/>
  <c r="AK7" i="1"/>
  <c r="AL7" i="1" s="1"/>
  <c r="AQ9" i="1"/>
  <c r="AR9" i="1" s="1"/>
  <c r="AK11" i="1"/>
  <c r="AL11" i="1" s="1"/>
  <c r="AQ13" i="1"/>
  <c r="AR13" i="1" s="1"/>
  <c r="AK15" i="1"/>
  <c r="AL15" i="1" s="1"/>
  <c r="AQ17" i="1"/>
  <c r="AR17" i="1" s="1"/>
  <c r="AK19" i="1"/>
  <c r="AL19" i="1" s="1"/>
  <c r="AQ21" i="1"/>
  <c r="AR21" i="1" s="1"/>
  <c r="AK23" i="1"/>
  <c r="AL23" i="1" s="1"/>
  <c r="AQ25" i="1"/>
  <c r="AR25" i="1" s="1"/>
  <c r="AK27" i="1"/>
  <c r="AL27" i="1" s="1"/>
  <c r="AQ29" i="1"/>
  <c r="AR29" i="1" s="1"/>
  <c r="AK31" i="1"/>
  <c r="AL31" i="1" s="1"/>
  <c r="AK35" i="1"/>
  <c r="AL35" i="1" s="1"/>
  <c r="AK39" i="1"/>
  <c r="AL39" i="1" s="1"/>
  <c r="AK43" i="1"/>
  <c r="AL43" i="1" s="1"/>
  <c r="AQ45" i="1"/>
  <c r="AR45" i="1" s="1"/>
  <c r="AK47" i="1"/>
  <c r="AL47" i="1" s="1"/>
  <c r="AQ49" i="1"/>
  <c r="AR49" i="1" s="1"/>
  <c r="AK51" i="1"/>
  <c r="AL51" i="1" s="1"/>
  <c r="AQ53" i="1"/>
  <c r="AR53" i="1" s="1"/>
  <c r="AK18" i="1"/>
  <c r="AL18" i="1" s="1"/>
  <c r="AK38" i="1"/>
  <c r="AK42" i="1"/>
  <c r="AL42" i="1" s="1"/>
  <c r="AK46" i="1"/>
  <c r="AL46" i="1" s="1"/>
  <c r="AK50" i="1"/>
  <c r="AL50" i="1" s="1"/>
  <c r="AK54" i="1"/>
  <c r="AL54" i="1" s="1"/>
  <c r="AK6" i="1"/>
  <c r="AK10" i="1"/>
  <c r="AL10" i="1" s="1"/>
  <c r="AK22" i="1"/>
  <c r="AL22" i="1" s="1"/>
  <c r="AK26" i="1"/>
  <c r="AL26" i="1" s="1"/>
  <c r="AN6" i="1"/>
  <c r="AN10" i="1"/>
  <c r="AO10" i="1" s="1"/>
  <c r="AN30" i="1"/>
  <c r="AO30" i="1" s="1"/>
  <c r="AD31" i="1"/>
  <c r="AE31" i="1" s="1"/>
  <c r="AQ31" i="1"/>
  <c r="AR31" i="1" s="1"/>
  <c r="AG32" i="1"/>
  <c r="AH32" i="1" s="1"/>
  <c r="AK33" i="1"/>
  <c r="AL33" i="1" s="1"/>
  <c r="AN34" i="1"/>
  <c r="AO34" i="1" s="1"/>
  <c r="AD35" i="1"/>
  <c r="AE35" i="1" s="1"/>
  <c r="AQ35" i="1"/>
  <c r="AR35" i="1" s="1"/>
  <c r="AG36" i="1"/>
  <c r="AH36" i="1" s="1"/>
  <c r="AK37" i="1"/>
  <c r="AL37" i="1" s="1"/>
  <c r="AN38" i="1"/>
  <c r="AD39" i="1"/>
  <c r="AE39" i="1" s="1"/>
  <c r="AQ39" i="1"/>
  <c r="AR39" i="1" s="1"/>
  <c r="AK41" i="1"/>
  <c r="AL41" i="1" s="1"/>
  <c r="AN42" i="1"/>
  <c r="AO42" i="1" s="1"/>
  <c r="AD43" i="1"/>
  <c r="AE43" i="1" s="1"/>
  <c r="AQ43" i="1"/>
  <c r="AR43" i="1" s="1"/>
  <c r="AG44" i="1"/>
  <c r="AH44" i="1" s="1"/>
  <c r="AK45" i="1"/>
  <c r="AL45" i="1" s="1"/>
  <c r="AN46" i="1"/>
  <c r="AO46" i="1" s="1"/>
  <c r="AD47" i="1"/>
  <c r="AE47" i="1" s="1"/>
  <c r="AQ47" i="1"/>
  <c r="AR47" i="1" s="1"/>
  <c r="AK49" i="1"/>
  <c r="AL49" i="1" s="1"/>
  <c r="AN50" i="1"/>
  <c r="AO50" i="1" s="1"/>
  <c r="AD51" i="1"/>
  <c r="AE51" i="1" s="1"/>
  <c r="AQ51" i="1"/>
  <c r="AR51" i="1" s="1"/>
  <c r="AK53" i="1"/>
  <c r="AL53" i="1" s="1"/>
  <c r="AN54" i="1"/>
  <c r="AO54" i="1" s="1"/>
  <c r="AK30" i="1"/>
  <c r="AL30" i="1" s="1"/>
  <c r="AK9" i="1"/>
  <c r="AL9" i="1" s="1"/>
  <c r="AK13" i="1"/>
  <c r="AL13" i="1" s="1"/>
  <c r="AN14" i="1"/>
  <c r="AO14" i="1" s="1"/>
  <c r="AG16" i="1"/>
  <c r="AH16" i="1" s="1"/>
  <c r="AN18" i="1"/>
  <c r="AO18" i="1" s="1"/>
  <c r="AQ6" i="1"/>
  <c r="AK8" i="1"/>
  <c r="AL8" i="1" s="1"/>
  <c r="AN9" i="1"/>
  <c r="AO9" i="1" s="1"/>
  <c r="AQ10" i="1"/>
  <c r="AR10" i="1" s="1"/>
  <c r="AK12" i="1"/>
  <c r="AL12" i="1" s="1"/>
  <c r="AN13" i="1"/>
  <c r="AO13" i="1" s="1"/>
  <c r="AQ14" i="1"/>
  <c r="AR14" i="1" s="1"/>
  <c r="AG15" i="1"/>
  <c r="AH15" i="1" s="1"/>
  <c r="AK16" i="1"/>
  <c r="AL16" i="1" s="1"/>
  <c r="AN17" i="1"/>
  <c r="AO17" i="1" s="1"/>
  <c r="AQ18" i="1"/>
  <c r="AR18" i="1" s="1"/>
  <c r="AG19" i="1"/>
  <c r="AH19" i="1" s="1"/>
  <c r="AK20" i="1"/>
  <c r="AL20" i="1" s="1"/>
  <c r="AN21" i="1"/>
  <c r="AO21" i="1" s="1"/>
  <c r="AQ22" i="1"/>
  <c r="AR22" i="1" s="1"/>
  <c r="AG23" i="1"/>
  <c r="AH23" i="1" s="1"/>
  <c r="AK24" i="1"/>
  <c r="AL24" i="1" s="1"/>
  <c r="AN25" i="1"/>
  <c r="AO25" i="1" s="1"/>
  <c r="AQ26" i="1"/>
  <c r="AR26" i="1" s="1"/>
  <c r="AG27" i="1"/>
  <c r="AH27" i="1" s="1"/>
  <c r="AK28" i="1"/>
  <c r="AL28" i="1" s="1"/>
  <c r="AN29" i="1"/>
  <c r="AO29" i="1" s="1"/>
  <c r="AQ30" i="1"/>
  <c r="AR30" i="1" s="1"/>
  <c r="AG31" i="1"/>
  <c r="AH31" i="1" s="1"/>
  <c r="AK32" i="1"/>
  <c r="AL32" i="1" s="1"/>
  <c r="AN33" i="1"/>
  <c r="AO33" i="1" s="1"/>
  <c r="AQ34" i="1"/>
  <c r="AR34" i="1" s="1"/>
  <c r="AG35" i="1"/>
  <c r="AH35" i="1" s="1"/>
  <c r="AK36" i="1"/>
  <c r="AL36" i="1" s="1"/>
  <c r="AN37" i="1"/>
  <c r="AO37" i="1" s="1"/>
  <c r="AQ38" i="1"/>
  <c r="AG39" i="1"/>
  <c r="AH39" i="1" s="1"/>
  <c r="AK40" i="1"/>
  <c r="AL40" i="1" s="1"/>
  <c r="AN41" i="1"/>
  <c r="AO41" i="1" s="1"/>
  <c r="AQ42" i="1"/>
  <c r="AG43" i="1"/>
  <c r="AH43" i="1" s="1"/>
  <c r="AK44" i="1"/>
  <c r="AL44" i="1" s="1"/>
  <c r="AN45" i="1"/>
  <c r="AO45" i="1" s="1"/>
  <c r="AQ46" i="1"/>
  <c r="AR46" i="1" s="1"/>
  <c r="AG47" i="1"/>
  <c r="AH47" i="1" s="1"/>
  <c r="AK48" i="1"/>
  <c r="AL48" i="1" s="1"/>
  <c r="AN49" i="1"/>
  <c r="AO49" i="1" s="1"/>
  <c r="AQ50" i="1"/>
  <c r="AR50" i="1" s="1"/>
  <c r="AG51" i="1"/>
  <c r="AH51" i="1" s="1"/>
  <c r="AK52" i="1"/>
  <c r="AL52" i="1" s="1"/>
  <c r="AN53" i="1"/>
  <c r="AO53" i="1" s="1"/>
  <c r="AQ54" i="1"/>
  <c r="AR54" i="1" s="1"/>
  <c r="AA6" i="1"/>
  <c r="AA14" i="1"/>
  <c r="AB14" i="1" s="1"/>
  <c r="AA22" i="1"/>
  <c r="AB22" i="1" s="1"/>
  <c r="AA26" i="1"/>
  <c r="AB26" i="1" s="1"/>
  <c r="AA30" i="1"/>
  <c r="AB30" i="1" s="1"/>
  <c r="AA34" i="1"/>
  <c r="AB34" i="1" s="1"/>
  <c r="AA38" i="1"/>
  <c r="AA42" i="1"/>
  <c r="AB42" i="1" s="1"/>
  <c r="AA46" i="1"/>
  <c r="AB46" i="1" s="1"/>
  <c r="AA50" i="1"/>
  <c r="AB50" i="1" s="1"/>
  <c r="AA54" i="1"/>
  <c r="AB54" i="1" s="1"/>
  <c r="AD6" i="1"/>
  <c r="AG7" i="1"/>
  <c r="AH7" i="1" s="1"/>
  <c r="AA9" i="1"/>
  <c r="AB9" i="1" s="1"/>
  <c r="AD10" i="1"/>
  <c r="AE10" i="1" s="1"/>
  <c r="AG11" i="1"/>
  <c r="AH11" i="1" s="1"/>
  <c r="AA13" i="1"/>
  <c r="AB13" i="1" s="1"/>
  <c r="AD14" i="1"/>
  <c r="AE14" i="1" s="1"/>
  <c r="AA17" i="1"/>
  <c r="AB17" i="1" s="1"/>
  <c r="AD18" i="1"/>
  <c r="AE18" i="1" s="1"/>
  <c r="AA21" i="1"/>
  <c r="AB21" i="1" s="1"/>
  <c r="AD22" i="1"/>
  <c r="AE22" i="1" s="1"/>
  <c r="AA25" i="1"/>
  <c r="AB25" i="1" s="1"/>
  <c r="AD26" i="1"/>
  <c r="AE26" i="1" s="1"/>
  <c r="AA29" i="1"/>
  <c r="AB29" i="1" s="1"/>
  <c r="AD30" i="1"/>
  <c r="AE30" i="1" s="1"/>
  <c r="AA33" i="1"/>
  <c r="AB33" i="1" s="1"/>
  <c r="AD34" i="1"/>
  <c r="AE34" i="1" s="1"/>
  <c r="AA37" i="1"/>
  <c r="AB37" i="1" s="1"/>
  <c r="AD38" i="1"/>
  <c r="AA41" i="1"/>
  <c r="AB41" i="1" s="1"/>
  <c r="AD42" i="1"/>
  <c r="AE42" i="1" s="1"/>
  <c r="AA45" i="1"/>
  <c r="AB45" i="1" s="1"/>
  <c r="AD46" i="1"/>
  <c r="AE46" i="1" s="1"/>
  <c r="AA49" i="1"/>
  <c r="AB49" i="1" s="1"/>
  <c r="AD50" i="1"/>
  <c r="AE50" i="1" s="1"/>
  <c r="AA53" i="1"/>
  <c r="AB53" i="1" s="1"/>
  <c r="AD54" i="1"/>
  <c r="AE54" i="1" s="1"/>
  <c r="AA10" i="1"/>
  <c r="AB10" i="1" s="1"/>
  <c r="AA18" i="1"/>
  <c r="AB18" i="1" s="1"/>
  <c r="AG6" i="1"/>
  <c r="AD9" i="1"/>
  <c r="AE9" i="1" s="1"/>
  <c r="AG10" i="1"/>
  <c r="AH10" i="1" s="1"/>
  <c r="AD13" i="1"/>
  <c r="AE13" i="1" s="1"/>
  <c r="AG14" i="1"/>
  <c r="AH14" i="1" s="1"/>
  <c r="AA16" i="1"/>
  <c r="AB16" i="1" s="1"/>
  <c r="AD17" i="1"/>
  <c r="AE17" i="1" s="1"/>
  <c r="AG18" i="1"/>
  <c r="AH18" i="1" s="1"/>
  <c r="AA20" i="1"/>
  <c r="AB20" i="1" s="1"/>
  <c r="AD21" i="1"/>
  <c r="AE21" i="1" s="1"/>
  <c r="AG22" i="1"/>
  <c r="AH22" i="1" s="1"/>
  <c r="AA24" i="1"/>
  <c r="AB24" i="1" s="1"/>
  <c r="AD25" i="1"/>
  <c r="AE25" i="1" s="1"/>
  <c r="AG26" i="1"/>
  <c r="AH26" i="1" s="1"/>
  <c r="AA28" i="1"/>
  <c r="AB28" i="1" s="1"/>
  <c r="AD29" i="1"/>
  <c r="AE29" i="1" s="1"/>
  <c r="AG30" i="1"/>
  <c r="AH30" i="1" s="1"/>
  <c r="AA32" i="1"/>
  <c r="AB32" i="1" s="1"/>
  <c r="AD33" i="1"/>
  <c r="AE33" i="1" s="1"/>
  <c r="AG34" i="1"/>
  <c r="AH34" i="1" s="1"/>
  <c r="AA36" i="1"/>
  <c r="AB36" i="1" s="1"/>
  <c r="AD37" i="1"/>
  <c r="AE37" i="1" s="1"/>
  <c r="AG38" i="1"/>
  <c r="AA40" i="1"/>
  <c r="AB40" i="1" s="1"/>
  <c r="AD41" i="1"/>
  <c r="AE41" i="1" s="1"/>
  <c r="AG42" i="1"/>
  <c r="AH42" i="1" s="1"/>
  <c r="AA44" i="1"/>
  <c r="AB44" i="1" s="1"/>
  <c r="AD45" i="1"/>
  <c r="AE45" i="1" s="1"/>
  <c r="AG46" i="1"/>
  <c r="AH46" i="1" s="1"/>
  <c r="AA48" i="1"/>
  <c r="AB48" i="1" s="1"/>
  <c r="AD49" i="1"/>
  <c r="AE49" i="1" s="1"/>
  <c r="AG50" i="1"/>
  <c r="AH50" i="1" s="1"/>
  <c r="AA52" i="1"/>
  <c r="AB52" i="1" s="1"/>
  <c r="AD53" i="1"/>
  <c r="AE53" i="1" s="1"/>
  <c r="AG54" i="1"/>
  <c r="AH54" i="1" s="1"/>
  <c r="E60" i="1" l="1"/>
  <c r="H60" i="1"/>
  <c r="AE38" i="1"/>
  <c r="AD62" i="1"/>
  <c r="AE6" i="1"/>
  <c r="AD58" i="1"/>
  <c r="AD59" i="1"/>
  <c r="AR42" i="1"/>
  <c r="AR38" i="1"/>
  <c r="AQ62" i="1"/>
  <c r="R64" i="1"/>
  <c r="R60" i="1"/>
  <c r="AB38" i="1"/>
  <c r="AA62" i="1"/>
  <c r="AR6" i="1"/>
  <c r="AQ59" i="1"/>
  <c r="AQ58" i="1"/>
  <c r="AO38" i="1"/>
  <c r="AN62" i="1"/>
  <c r="AO6" i="1"/>
  <c r="AN58" i="1"/>
  <c r="AN59" i="1"/>
  <c r="AL6" i="1"/>
  <c r="AK58" i="1"/>
  <c r="AK59" i="1"/>
  <c r="X60" i="1"/>
  <c r="H64" i="1"/>
  <c r="U64" i="1"/>
  <c r="U60" i="1"/>
  <c r="AH38" i="1"/>
  <c r="AG62" i="1"/>
  <c r="AH6" i="1"/>
  <c r="AG58" i="1"/>
  <c r="AG59" i="1"/>
  <c r="AB6" i="1"/>
  <c r="AA58" i="1"/>
  <c r="AA59" i="1"/>
  <c r="AL38" i="1"/>
  <c r="AK62" i="1"/>
  <c r="K64" i="1"/>
  <c r="K60" i="1"/>
  <c r="N64" i="1"/>
  <c r="N60" i="1"/>
  <c r="AQ60" i="1" l="1"/>
  <c r="AA63" i="1"/>
  <c r="AA64" i="1" s="1"/>
  <c r="AA60" i="1"/>
  <c r="AK63" i="1"/>
  <c r="AK64" i="1" s="1"/>
  <c r="AK60" i="1"/>
  <c r="AD63" i="1"/>
  <c r="AD64" i="1" s="1"/>
  <c r="AD60" i="1"/>
  <c r="AQ63" i="1"/>
  <c r="AQ64" i="1" s="1"/>
  <c r="AG63" i="1"/>
  <c r="AG64" i="1" s="1"/>
  <c r="AG60" i="1"/>
  <c r="AN63" i="1"/>
  <c r="AN64" i="1" s="1"/>
  <c r="AN60" i="1"/>
</calcChain>
</file>

<file path=xl/sharedStrings.xml><?xml version="1.0" encoding="utf-8"?>
<sst xmlns="http://schemas.openxmlformats.org/spreadsheetml/2006/main" count="132" uniqueCount="81">
  <si>
    <t>23/24 Budget</t>
  </si>
  <si>
    <t>Option 2 Year 2: 60% towards NFF Factor Values</t>
  </si>
  <si>
    <t>Option 2 Year 3: 100% towards NFF Factor Values</t>
  </si>
  <si>
    <t>School Name</t>
  </si>
  <si>
    <t>23/24 MFG</t>
  </si>
  <si>
    <t>23/24 Post MFG Budget</t>
  </si>
  <si>
    <t>Total</t>
  </si>
  <si>
    <t>Barrow Hill Junior School</t>
  </si>
  <si>
    <t>Edward Wilson Primary School</t>
  </si>
  <si>
    <t>Essendine Primary School</t>
  </si>
  <si>
    <t>George Eliot Primary School</t>
  </si>
  <si>
    <t>Hallfield Primary School</t>
  </si>
  <si>
    <t>Robinsfield Infant School</t>
  </si>
  <si>
    <t>Queen's Park Primary School</t>
  </si>
  <si>
    <t>All Souls CofE Primary School</t>
  </si>
  <si>
    <t>Burdett-Coutts and Townshend Foundation CofE Primary School</t>
  </si>
  <si>
    <t>Hampden Gurney CofE Primary School</t>
  </si>
  <si>
    <t>Our Lady of Dolours Catholic Primary</t>
  </si>
  <si>
    <t>St Augustines Federated Schools: CofE Primary School</t>
  </si>
  <si>
    <t>St Barnabas' CofE Primary School</t>
  </si>
  <si>
    <t>St Clement Danes CofE Primary School</t>
  </si>
  <si>
    <t>St Edward's Catholic Primary School</t>
  </si>
  <si>
    <t>St Gabriel's CofE Primary School</t>
  </si>
  <si>
    <t>St George's Hanover Square CofE Primary School</t>
  </si>
  <si>
    <t>Soho Parish CofE Primary School</t>
  </si>
  <si>
    <t>St James &amp; St John Church of England Primary School</t>
  </si>
  <si>
    <t>St Joseph's RC Primary School</t>
  </si>
  <si>
    <t>St Luke's CofE Primary School</t>
  </si>
  <si>
    <t>St Mary Magdalene CofE Primary School</t>
  </si>
  <si>
    <t>St Mary's Bryanston Square CofE School</t>
  </si>
  <si>
    <t>St. Mary of the Angels Catholic Primary School</t>
  </si>
  <si>
    <t>St Matthew's School, Westminster</t>
  </si>
  <si>
    <t>St Peter's CofE School</t>
  </si>
  <si>
    <t>St Peter's Eaton Square CofE Primary School</t>
  </si>
  <si>
    <t>St Saviour's CofE Primary School</t>
  </si>
  <si>
    <t>St Stephen's CofE Primary School</t>
  </si>
  <si>
    <t>St Vincent's Catholic Primary School</t>
  </si>
  <si>
    <t>St Vincent De Paul Catholic Primary School</t>
  </si>
  <si>
    <t>Christ Church Bentinck CofE Primary School</t>
  </si>
  <si>
    <t>St Augustine's Federated Schools: CE High School</t>
  </si>
  <si>
    <t>Ark Atwood Primary Academy</t>
  </si>
  <si>
    <t>Wilberforce Primary</t>
  </si>
  <si>
    <t>Pimlico Primary</t>
  </si>
  <si>
    <t>Churchill Gardens Primary Academy</t>
  </si>
  <si>
    <t>Gateway Academy</t>
  </si>
  <si>
    <t>Millbank Academy</t>
  </si>
  <si>
    <t>Marylebone Boys' School</t>
  </si>
  <si>
    <t>Harris Academy St John's Wood</t>
  </si>
  <si>
    <t>The Grey Coat Hospital</t>
  </si>
  <si>
    <t>The St Marylebone CofE School</t>
  </si>
  <si>
    <t>Westminster City School</t>
  </si>
  <si>
    <t>St George's Catholic School</t>
  </si>
  <si>
    <t>Paddington Academy</t>
  </si>
  <si>
    <t>Westminster Academy</t>
  </si>
  <si>
    <t>Pimlico Academy</t>
  </si>
  <si>
    <t>Ark King Solomon Academy</t>
  </si>
  <si>
    <t>23-24 Post MFG Budget per pupil</t>
  </si>
  <si>
    <t>MFG</t>
  </si>
  <si>
    <t>Post MFG Budget</t>
  </si>
  <si>
    <t>Appendix A - School Funding Formula Options for 2024/25 - using 2023/24 DSG Allocation</t>
  </si>
  <si>
    <t>Post MFG Budget per pupil</t>
  </si>
  <si>
    <t xml:space="preserve">NOR Oct 22
</t>
  </si>
  <si>
    <t>Change in Funding</t>
  </si>
  <si>
    <t>Change in per pupil Funding</t>
  </si>
  <si>
    <t>% Change in per pupil Funding</t>
  </si>
  <si>
    <t>Compared to 2023/24 Funding</t>
  </si>
  <si>
    <t xml:space="preserve">Notional NFF Funding 2023/24 for illustration </t>
  </si>
  <si>
    <t>Option 1 Year 1: 30% towards NFF factor values</t>
  </si>
  <si>
    <t>Option 1 Year 2: 60% towards NFF Factor Values</t>
  </si>
  <si>
    <t>Option 1 Year 3: 100% towards NFF Factor Values</t>
  </si>
  <si>
    <t>Option 2 Year 1: 35% towards NFF Factor Values</t>
  </si>
  <si>
    <t>Highest per pupil primary</t>
  </si>
  <si>
    <t>Option min per pupil change</t>
  </si>
  <si>
    <t>Lowest per pupil primary</t>
  </si>
  <si>
    <t>Option max per pupil change</t>
  </si>
  <si>
    <t>range</t>
  </si>
  <si>
    <t>Range</t>
  </si>
  <si>
    <t/>
  </si>
  <si>
    <t>Lowest per pupil secondary</t>
  </si>
  <si>
    <t>Highest per pupil secondary</t>
  </si>
  <si>
    <t>Note: These figures are all actuals based on the 2023/24 DfE tool October 2022 rolls and all other data based on characteristics rates, free school meals, IDACI.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</si>
</sst>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£&quot;#,##0.00"/>
    <numFmt numFmtId="165" formatCode="0.0"/>
    <numFmt numFmtId="166" formatCode="&quot;£&quot;#,##0"/>
    <numFmt numFmtId="167" formatCode="_-* #,##0_-;\-* #,##0_-;_-* &quot;-&quot;??_-;_-@_-"/>
    <numFmt numFmtId="168" formatCode="0.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165" fontId="2" fillId="0" borderId="7" xfId="0" applyNumberFormat="1" applyFont="1" applyBorder="1" applyAlignment="1">
      <alignment horizontal="right" vertical="top" wrapText="1" indent="1"/>
    </xf>
    <xf numFmtId="166" fontId="2" fillId="2" borderId="8" xfId="0" applyNumberFormat="1" applyFont="1" applyFill="1" applyBorder="1" applyAlignment="1">
      <alignment horizontal="right" wrapText="1" indent="1"/>
    </xf>
    <xf numFmtId="166" fontId="2" fillId="2" borderId="0" xfId="0" applyNumberFormat="1" applyFont="1" applyFill="1" applyAlignment="1">
      <alignment horizontal="right" wrapText="1" indent="1"/>
    </xf>
    <xf numFmtId="166" fontId="2" fillId="2" borderId="9" xfId="0" applyNumberFormat="1" applyFont="1" applyFill="1" applyBorder="1" applyAlignment="1">
      <alignment horizontal="right" wrapText="1" indent="1"/>
    </xf>
    <xf numFmtId="0" fontId="2" fillId="0" borderId="10" xfId="0" applyFont="1" applyBorder="1"/>
    <xf numFmtId="167" fontId="2" fillId="0" borderId="10" xfId="1" applyNumberFormat="1" applyFont="1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/>
    <xf numFmtId="0" fontId="0" fillId="0" borderId="16" xfId="0" applyBorder="1"/>
    <xf numFmtId="1" fontId="0" fillId="0" borderId="17" xfId="0" applyNumberFormat="1" applyBorder="1"/>
    <xf numFmtId="166" fontId="0" fillId="0" borderId="0" xfId="0" applyNumberFormat="1"/>
    <xf numFmtId="166" fontId="2" fillId="0" borderId="13" xfId="0" applyNumberFormat="1" applyFont="1" applyBorder="1" applyAlignment="1">
      <alignment horizontal="right" wrapText="1"/>
    </xf>
    <xf numFmtId="166" fontId="0" fillId="0" borderId="37" xfId="1" applyNumberFormat="1" applyFont="1" applyBorder="1"/>
    <xf numFmtId="166" fontId="0" fillId="0" borderId="35" xfId="1" applyNumberFormat="1" applyFont="1" applyBorder="1"/>
    <xf numFmtId="166" fontId="0" fillId="0" borderId="36" xfId="1" applyNumberFormat="1" applyFont="1" applyBorder="1"/>
    <xf numFmtId="166" fontId="3" fillId="0" borderId="10" xfId="0" applyNumberFormat="1" applyFont="1" applyBorder="1"/>
    <xf numFmtId="166" fontId="2" fillId="0" borderId="8" xfId="0" applyNumberFormat="1" applyFont="1" applyBorder="1" applyAlignment="1">
      <alignment horizontal="right" wrapText="1" indent="1"/>
    </xf>
    <xf numFmtId="166" fontId="2" fillId="0" borderId="0" xfId="0" applyNumberFormat="1" applyFont="1" applyAlignment="1">
      <alignment horizontal="right" wrapText="1" indent="1"/>
    </xf>
    <xf numFmtId="166" fontId="2" fillId="0" borderId="9" xfId="0" applyNumberFormat="1" applyFont="1" applyBorder="1" applyAlignment="1">
      <alignment horizontal="right" wrapText="1" indent="1"/>
    </xf>
    <xf numFmtId="166" fontId="2" fillId="0" borderId="1" xfId="1" applyNumberFormat="1" applyFont="1" applyFill="1" applyBorder="1"/>
    <xf numFmtId="166" fontId="2" fillId="0" borderId="11" xfId="1" applyNumberFormat="1" applyFont="1" applyFill="1" applyBorder="1"/>
    <xf numFmtId="164" fontId="2" fillId="0" borderId="5" xfId="1" applyNumberFormat="1" applyFont="1" applyFill="1" applyBorder="1"/>
    <xf numFmtId="166" fontId="0" fillId="0" borderId="8" xfId="0" applyNumberFormat="1" applyBorder="1"/>
    <xf numFmtId="164" fontId="0" fillId="0" borderId="9" xfId="0" applyNumberFormat="1" applyBorder="1"/>
    <xf numFmtId="166" fontId="0" fillId="0" borderId="18" xfId="0" applyNumberFormat="1" applyBorder="1"/>
    <xf numFmtId="166" fontId="0" fillId="0" borderId="19" xfId="0" applyNumberFormat="1" applyBorder="1"/>
    <xf numFmtId="164" fontId="0" fillId="0" borderId="20" xfId="0" applyNumberFormat="1" applyBorder="1"/>
    <xf numFmtId="166" fontId="2" fillId="2" borderId="4" xfId="0" applyNumberFormat="1" applyFont="1" applyFill="1" applyBorder="1"/>
    <xf numFmtId="166" fontId="2" fillId="2" borderId="5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3" borderId="8" xfId="0" applyNumberFormat="1" applyFont="1" applyFill="1" applyBorder="1" applyAlignment="1">
      <alignment horizontal="right" wrapText="1" indent="1"/>
    </xf>
    <xf numFmtId="166" fontId="2" fillId="3" borderId="0" xfId="0" applyNumberFormat="1" applyFont="1" applyFill="1" applyAlignment="1">
      <alignment horizontal="right" wrapText="1" indent="1"/>
    </xf>
    <xf numFmtId="166" fontId="2" fillId="3" borderId="9" xfId="0" applyNumberFormat="1" applyFont="1" applyFill="1" applyBorder="1" applyAlignment="1">
      <alignment horizontal="right" wrapText="1" indent="1"/>
    </xf>
    <xf numFmtId="166" fontId="2" fillId="3" borderId="3" xfId="0" applyNumberFormat="1" applyFont="1" applyFill="1" applyBorder="1"/>
    <xf numFmtId="166" fontId="2" fillId="3" borderId="10" xfId="0" applyNumberFormat="1" applyFont="1" applyFill="1" applyBorder="1"/>
    <xf numFmtId="166" fontId="2" fillId="3" borderId="4" xfId="0" applyNumberFormat="1" applyFont="1" applyFill="1" applyBorder="1"/>
    <xf numFmtId="166" fontId="2" fillId="3" borderId="12" xfId="0" applyNumberFormat="1" applyFont="1" applyFill="1" applyBorder="1"/>
    <xf numFmtId="166" fontId="2" fillId="3" borderId="13" xfId="0" applyNumberFormat="1" applyFont="1" applyFill="1" applyBorder="1"/>
    <xf numFmtId="164" fontId="0" fillId="3" borderId="9" xfId="0" applyNumberFormat="1" applyFill="1" applyBorder="1"/>
    <xf numFmtId="164" fontId="0" fillId="3" borderId="15" xfId="0" applyNumberFormat="1" applyFill="1" applyBorder="1"/>
    <xf numFmtId="166" fontId="2" fillId="3" borderId="18" xfId="0" applyNumberFormat="1" applyFont="1" applyFill="1" applyBorder="1" applyAlignment="1">
      <alignment horizontal="right" wrapText="1" indent="1"/>
    </xf>
    <xf numFmtId="166" fontId="2" fillId="3" borderId="28" xfId="0" applyNumberFormat="1" applyFont="1" applyFill="1" applyBorder="1" applyAlignment="1">
      <alignment horizontal="right" wrapText="1" indent="1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166" fontId="0" fillId="3" borderId="32" xfId="0" applyNumberFormat="1" applyFill="1" applyBorder="1"/>
    <xf numFmtId="166" fontId="0" fillId="3" borderId="33" xfId="0" applyNumberFormat="1" applyFill="1" applyBorder="1"/>
    <xf numFmtId="9" fontId="0" fillId="3" borderId="33" xfId="2" applyFont="1" applyFill="1" applyBorder="1"/>
    <xf numFmtId="9" fontId="0" fillId="3" borderId="34" xfId="2" applyFont="1" applyFill="1" applyBorder="1"/>
    <xf numFmtId="166" fontId="0" fillId="3" borderId="23" xfId="0" applyNumberFormat="1" applyFill="1" applyBorder="1"/>
    <xf numFmtId="166" fontId="0" fillId="3" borderId="22" xfId="0" applyNumberFormat="1" applyFill="1" applyBorder="1"/>
    <xf numFmtId="9" fontId="0" fillId="3" borderId="22" xfId="2" applyFont="1" applyFill="1" applyBorder="1"/>
    <xf numFmtId="9" fontId="0" fillId="3" borderId="24" xfId="2" applyFont="1" applyFill="1" applyBorder="1"/>
    <xf numFmtId="166" fontId="0" fillId="3" borderId="25" xfId="0" applyNumberFormat="1" applyFill="1" applyBorder="1"/>
    <xf numFmtId="166" fontId="0" fillId="3" borderId="26" xfId="0" applyNumberFormat="1" applyFill="1" applyBorder="1"/>
    <xf numFmtId="9" fontId="0" fillId="3" borderId="26" xfId="2" applyFont="1" applyFill="1" applyBorder="1"/>
    <xf numFmtId="9" fontId="0" fillId="3" borderId="27" xfId="2" applyFont="1" applyFill="1" applyBorder="1"/>
    <xf numFmtId="166" fontId="2" fillId="2" borderId="18" xfId="0" applyNumberFormat="1" applyFont="1" applyFill="1" applyBorder="1" applyAlignment="1">
      <alignment horizontal="right" wrapText="1" indent="1"/>
    </xf>
    <xf numFmtId="166" fontId="2" fillId="2" borderId="28" xfId="0" applyNumberFormat="1" applyFont="1" applyFill="1" applyBorder="1" applyAlignment="1">
      <alignment horizontal="right" wrapText="1" indent="1"/>
    </xf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166" fontId="0" fillId="2" borderId="29" xfId="0" applyNumberFormat="1" applyFill="1" applyBorder="1"/>
    <xf numFmtId="166" fontId="0" fillId="2" borderId="30" xfId="0" applyNumberFormat="1" applyFill="1" applyBorder="1"/>
    <xf numFmtId="168" fontId="0" fillId="2" borderId="30" xfId="0" applyNumberFormat="1" applyFill="1" applyBorder="1"/>
    <xf numFmtId="9" fontId="0" fillId="2" borderId="30" xfId="2" applyFont="1" applyFill="1" applyBorder="1"/>
    <xf numFmtId="9" fontId="0" fillId="2" borderId="31" xfId="2" applyFont="1" applyFill="1" applyBorder="1"/>
    <xf numFmtId="166" fontId="0" fillId="2" borderId="23" xfId="0" applyNumberFormat="1" applyFill="1" applyBorder="1"/>
    <xf numFmtId="166" fontId="0" fillId="2" borderId="22" xfId="0" applyNumberFormat="1" applyFill="1" applyBorder="1"/>
    <xf numFmtId="168" fontId="0" fillId="2" borderId="22" xfId="0" applyNumberFormat="1" applyFill="1" applyBorder="1"/>
    <xf numFmtId="9" fontId="0" fillId="2" borderId="22" xfId="2" applyFont="1" applyFill="1" applyBorder="1"/>
    <xf numFmtId="9" fontId="0" fillId="2" borderId="24" xfId="2" applyFont="1" applyFill="1" applyBorder="1"/>
    <xf numFmtId="166" fontId="0" fillId="2" borderId="25" xfId="0" applyNumberFormat="1" applyFill="1" applyBorder="1"/>
    <xf numFmtId="166" fontId="0" fillId="2" borderId="26" xfId="0" applyNumberFormat="1" applyFill="1" applyBorder="1"/>
    <xf numFmtId="168" fontId="0" fillId="2" borderId="26" xfId="0" applyNumberFormat="1" applyFill="1" applyBorder="1"/>
    <xf numFmtId="9" fontId="0" fillId="2" borderId="26" xfId="2" applyFont="1" applyFill="1" applyBorder="1"/>
    <xf numFmtId="9" fontId="0" fillId="2" borderId="27" xfId="2" applyFont="1" applyFill="1" applyBorder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vertical="center"/>
    </xf>
    <xf numFmtId="0" fontId="4" fillId="0" borderId="0" xfId="0" applyFont="1"/>
    <xf numFmtId="166" fontId="5" fillId="0" borderId="22" xfId="0" applyNumberFormat="1" applyFont="1" applyBorder="1" applyAlignment="1">
      <alignment vertical="center"/>
    </xf>
    <xf numFmtId="166" fontId="0" fillId="2" borderId="12" xfId="0" applyNumberFormat="1" applyFill="1" applyBorder="1"/>
    <xf numFmtId="166" fontId="0" fillId="2" borderId="14" xfId="0" applyNumberFormat="1" applyFill="1" applyBorder="1"/>
    <xf numFmtId="166" fontId="0" fillId="2" borderId="8" xfId="0" applyNumberFormat="1" applyFill="1" applyBorder="1"/>
    <xf numFmtId="166" fontId="0" fillId="2" borderId="0" xfId="0" applyNumberFormat="1" applyFill="1"/>
    <xf numFmtId="166" fontId="0" fillId="2" borderId="18" xfId="0" applyNumberFormat="1" applyFill="1" applyBorder="1"/>
    <xf numFmtId="166" fontId="0" fillId="2" borderId="19" xfId="0" applyNumberFormat="1" applyFill="1" applyBorder="1"/>
    <xf numFmtId="166" fontId="0" fillId="3" borderId="8" xfId="0" applyNumberFormat="1" applyFill="1" applyBorder="1"/>
    <xf numFmtId="166" fontId="0" fillId="3" borderId="0" xfId="0" applyNumberFormat="1" applyFill="1"/>
    <xf numFmtId="166" fontId="0" fillId="3" borderId="18" xfId="0" applyNumberFormat="1" applyFill="1" applyBorder="1"/>
    <xf numFmtId="166" fontId="0" fillId="3" borderId="19" xfId="0" applyNumberFormat="1" applyFill="1" applyBorder="1"/>
    <xf numFmtId="166" fontId="0" fillId="3" borderId="12" xfId="0" applyNumberFormat="1" applyFill="1" applyBorder="1"/>
    <xf numFmtId="166" fontId="0" fillId="3" borderId="14" xfId="0" applyNumberFormat="1" applyFill="1" applyBorder="1"/>
    <xf numFmtId="166" fontId="0" fillId="3" borderId="9" xfId="0" applyNumberFormat="1" applyFill="1" applyBorder="1"/>
    <xf numFmtId="166" fontId="0" fillId="3" borderId="20" xfId="0" applyNumberFormat="1" applyFill="1" applyBorder="1"/>
    <xf numFmtId="166" fontId="0" fillId="3" borderId="21" xfId="0" applyNumberFormat="1" applyFill="1" applyBorder="1"/>
    <xf numFmtId="166" fontId="0" fillId="2" borderId="15" xfId="0" applyNumberFormat="1" applyFill="1" applyBorder="1"/>
    <xf numFmtId="166" fontId="0" fillId="2" borderId="9" xfId="0" applyNumberFormat="1" applyFill="1" applyBorder="1"/>
    <xf numFmtId="166" fontId="0" fillId="2" borderId="20" xfId="0" applyNumberFormat="1" applyFill="1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ficesharedservice.sharepoint.com/sites/BiBoroughChildrensFinance/Schools%20Forum/WCC/23.06.19%20Forum/Option%203%20Year%201%2035%25%20APT%20Model%20202324_P1_APT_213_Westminster-20-12-22%20FINAL%20VERSION%20EFSA%20amendments.xlsx" TargetMode="External"/><Relationship Id="rId1" Type="http://schemas.openxmlformats.org/officeDocument/2006/relationships/externalLinkPath" Target="https://officesharedservice.sharepoint.com/sites/BiBoroughChildrensFinance/Schools%20Forum/WCC/23.06.19%20Forum/Option%203%20Year%201%2035%25%20APT%20Model%20202324_P1_APT_213_Westminster-20-12-22%20FINAL%20VERSION%20EFSA%20amend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sharedservice.sharepoint.com/Tri-Borough/Tri-Borough%20Education/2019DSG/Dec%202018%20to%20Jan%202019%20updates/!110119%20Final%20&#163;561k%20to%20LPA%20LA%20Formula%20201920_P3_APT_213_Westmin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sharedservice.sharepoint.com/sites/BiBoroughChildrensFinance/Schools%20Forum/WCC/20.01.13%20Forum/202021_P2_APT_213_Westminster%20v7%20FLAT%20AWPU%20200102%20with%20differential%20de-delegated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fficesharedservice.sharepoint.com/sites/BiBoroughChildrensFinance/Schools%20Forum/WCC/23.01.18%20Forum/202324_P1_APT_213_Westminster-20-12-22%20FINAL%20VERSION%20EFSA%20amendments.xlsx" TargetMode="External"/><Relationship Id="rId1" Type="http://schemas.openxmlformats.org/officeDocument/2006/relationships/externalLinkPath" Target="https://officesharedservice.sharepoint.com/sites/BiBoroughChildrensFinance/Schools%20Forum/WCC/23.01.18%20Forum/202324_P1_APT_213_Westminster-20-12-22%20FINAL%20VERSION%20EFSA%20amend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 Sheet"/>
      <sheetName val="Cover"/>
      <sheetName val="Schools Block Data"/>
      <sheetName val="22-23 submitted baselines"/>
      <sheetName val="22-23 HN places"/>
      <sheetName val="Proposed Free Schools"/>
      <sheetName val="IndicativeNFF NNDR PaidBy ESFA"/>
      <sheetName val="FSM6 update"/>
      <sheetName val="Option 3 year 1 35%"/>
      <sheetName val="Proforma"/>
      <sheetName val="Inputs &amp; Adjustments"/>
      <sheetName val="Local Factors"/>
      <sheetName val="Adjusted Factors"/>
      <sheetName val="LA estimate of NNDR 23-24"/>
      <sheetName val="22-23 final baselines"/>
      <sheetName val="Commentary"/>
      <sheetName val="Factor value limits"/>
      <sheetName val="ProformaAggregation"/>
      <sheetName val="Block transfers"/>
      <sheetName val="De Delegation"/>
      <sheetName val="Education Functions"/>
      <sheetName val="New ISB"/>
      <sheetName val="School level SB"/>
      <sheetName val="Recoupment"/>
      <sheetName val="Split sites data"/>
      <sheetName val="Post-16 infrastructure changes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E14">
            <v>4210.2099179999996</v>
          </cell>
        </row>
        <row r="15">
          <cell r="E15">
            <v>5894.2938851999988</v>
          </cell>
        </row>
        <row r="16">
          <cell r="E16">
            <v>6732.1256588819988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7-18 funding floor baselines"/>
      <sheetName val="18-19 submitted baselines"/>
      <sheetName val="18-19 HN places"/>
      <sheetName val="Proposed Free Schools"/>
      <sheetName val="Inputs &amp; Adjustments"/>
      <sheetName val="Local Factors"/>
      <sheetName val="Adjusted Factors"/>
      <sheetName val="17-18 FF final baselines"/>
      <sheetName val="18-19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5">
          <cell r="AH5">
            <v>6759438.400000006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9-20 submitted baselines"/>
      <sheetName val="19-20 HN places"/>
      <sheetName val="Proposed Free Schools"/>
      <sheetName val="Inputs &amp; Adjustments"/>
      <sheetName val="Local Factors"/>
      <sheetName val="Adjusted Factors"/>
      <sheetName val="19-20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BO5">
            <v>902732.64176957426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 Sheet"/>
      <sheetName val="Cover"/>
      <sheetName val="Schools Block Data"/>
      <sheetName val="22-23 submitted baselines"/>
      <sheetName val="22-23 HN places"/>
      <sheetName val="Proposed Free Schools"/>
      <sheetName val="IndicativeNFF NNDR PaidBy ESFA"/>
      <sheetName val="FSM6 update"/>
      <sheetName val="Proforma"/>
      <sheetName val="Inputs &amp; Adjustments"/>
      <sheetName val="Local Factors"/>
      <sheetName val="Adjusted Factors"/>
      <sheetName val="LA estimate of NNDR 23-24"/>
      <sheetName val="22-23 final baselines"/>
      <sheetName val="Commentary"/>
      <sheetName val="Factor value limits"/>
      <sheetName val="ProformaAggregation"/>
      <sheetName val="Block transfers"/>
      <sheetName val="De Delegation"/>
      <sheetName val="Education Functions"/>
      <sheetName val="New ISB"/>
      <sheetName val="School level SB"/>
      <sheetName val="Recoupment"/>
      <sheetName val="Split sites data"/>
      <sheetName val="Post-16 infrastructure changes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E12" t="str">
            <v>No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B296-5DAB-466E-A265-0F473FDB1B32}">
  <dimension ref="A1:AT66"/>
  <sheetViews>
    <sheetView tabSelected="1" zoomScale="70" zoomScaleNormal="70" workbookViewId="0">
      <pane xSplit="1" ySplit="5" topLeftCell="AK27" activePane="bottomRight" state="frozen"/>
      <selection pane="topRight" activeCell="B1" sqref="B1"/>
      <selection pane="bottomLeft" activeCell="A6" sqref="A6"/>
      <selection pane="bottomRight" activeCell="AP34" sqref="AP34"/>
    </sheetView>
  </sheetViews>
  <sheetFormatPr defaultRowHeight="12.5" x14ac:dyDescent="0.25"/>
  <cols>
    <col min="1" max="1" width="65.6328125" customWidth="1"/>
    <col min="2" max="2" width="11.6328125" customWidth="1"/>
    <col min="3" max="3" width="12.08984375" customWidth="1"/>
    <col min="4" max="4" width="19" customWidth="1"/>
    <col min="5" max="5" width="12.90625" bestFit="1" customWidth="1"/>
    <col min="6" max="6" width="14.08984375" customWidth="1"/>
    <col min="7" max="7" width="15.81640625" customWidth="1"/>
    <col min="8" max="8" width="10.36328125" customWidth="1"/>
    <col min="9" max="9" width="10.81640625" bestFit="1" customWidth="1"/>
    <col min="10" max="10" width="14.08984375" bestFit="1" customWidth="1"/>
    <col min="11" max="11" width="10.36328125" customWidth="1"/>
    <col min="12" max="12" width="10.81640625" bestFit="1" customWidth="1"/>
    <col min="13" max="13" width="14.08984375" bestFit="1" customWidth="1"/>
    <col min="14" max="14" width="9.90625" customWidth="1"/>
    <col min="15" max="15" width="2.6328125" customWidth="1"/>
    <col min="16" max="16" width="10.81640625" bestFit="1" customWidth="1"/>
    <col min="17" max="17" width="14.08984375" bestFit="1" customWidth="1"/>
    <col min="18" max="18" width="9.6328125" bestFit="1" customWidth="1"/>
    <col min="19" max="19" width="10.81640625" bestFit="1" customWidth="1"/>
    <col min="20" max="20" width="14.08984375" bestFit="1" customWidth="1"/>
    <col min="21" max="21" width="10.90625" customWidth="1"/>
    <col min="22" max="22" width="10.81640625" bestFit="1" customWidth="1"/>
    <col min="23" max="23" width="14.08984375" bestFit="1" customWidth="1"/>
    <col min="24" max="24" width="10.7265625" customWidth="1"/>
    <col min="25" max="25" width="3.54296875" customWidth="1"/>
    <col min="26" max="26" width="30.54296875" bestFit="1" customWidth="1"/>
    <col min="27" max="34" width="13.6328125" customWidth="1"/>
    <col min="35" max="35" width="3.26953125" customWidth="1"/>
    <col min="36" max="44" width="12.90625" customWidth="1"/>
    <col min="45" max="45" width="3.36328125" customWidth="1"/>
    <col min="46" max="46" width="13.81640625" customWidth="1"/>
  </cols>
  <sheetData>
    <row r="1" spans="1:46" ht="15.5" x14ac:dyDescent="0.35">
      <c r="A1" s="1" t="s">
        <v>59</v>
      </c>
      <c r="Z1" s="113" t="s">
        <v>65</v>
      </c>
      <c r="AA1" s="113"/>
      <c r="AB1" s="113"/>
    </row>
    <row r="2" spans="1:46" ht="13.15" customHeight="1" thickBot="1" x14ac:dyDescent="0.3">
      <c r="Z2" s="114"/>
      <c r="AA2" s="114"/>
      <c r="AB2" s="114"/>
    </row>
    <row r="3" spans="1:46" ht="48.75" customHeight="1" thickBot="1" x14ac:dyDescent="0.4">
      <c r="A3" s="2"/>
      <c r="B3" s="3"/>
      <c r="C3" s="115" t="s">
        <v>0</v>
      </c>
      <c r="D3" s="116"/>
      <c r="E3" s="117"/>
      <c r="F3" s="110" t="s">
        <v>67</v>
      </c>
      <c r="G3" s="111"/>
      <c r="H3" s="112"/>
      <c r="I3" s="110" t="s">
        <v>68</v>
      </c>
      <c r="J3" s="111"/>
      <c r="K3" s="112"/>
      <c r="L3" s="110" t="s">
        <v>69</v>
      </c>
      <c r="M3" s="111"/>
      <c r="N3" s="112"/>
      <c r="P3" s="107" t="s">
        <v>70</v>
      </c>
      <c r="Q3" s="108"/>
      <c r="R3" s="109"/>
      <c r="S3" s="107" t="s">
        <v>1</v>
      </c>
      <c r="T3" s="108"/>
      <c r="U3" s="109"/>
      <c r="V3" s="107" t="s">
        <v>2</v>
      </c>
      <c r="W3" s="108"/>
      <c r="X3" s="109"/>
      <c r="Z3" s="110" t="s">
        <v>67</v>
      </c>
      <c r="AA3" s="111"/>
      <c r="AB3" s="112"/>
      <c r="AC3" s="110" t="s">
        <v>68</v>
      </c>
      <c r="AD3" s="111"/>
      <c r="AE3" s="112"/>
      <c r="AF3" s="110" t="s">
        <v>69</v>
      </c>
      <c r="AG3" s="111"/>
      <c r="AH3" s="112"/>
      <c r="AJ3" s="107" t="s">
        <v>70</v>
      </c>
      <c r="AK3" s="108"/>
      <c r="AL3" s="109"/>
      <c r="AM3" s="107" t="s">
        <v>1</v>
      </c>
      <c r="AN3" s="108"/>
      <c r="AO3" s="109"/>
      <c r="AP3" s="107" t="s">
        <v>2</v>
      </c>
      <c r="AQ3" s="108"/>
      <c r="AR3" s="109"/>
    </row>
    <row r="4" spans="1:46" ht="79.5" customHeight="1" thickBot="1" x14ac:dyDescent="0.4">
      <c r="A4" s="4" t="s">
        <v>3</v>
      </c>
      <c r="B4" s="5" t="s">
        <v>61</v>
      </c>
      <c r="C4" s="22" t="s">
        <v>4</v>
      </c>
      <c r="D4" s="23" t="s">
        <v>5</v>
      </c>
      <c r="E4" s="24" t="s">
        <v>56</v>
      </c>
      <c r="F4" s="6" t="s">
        <v>57</v>
      </c>
      <c r="G4" s="7" t="s">
        <v>58</v>
      </c>
      <c r="H4" s="8" t="s">
        <v>60</v>
      </c>
      <c r="I4" s="6" t="s">
        <v>57</v>
      </c>
      <c r="J4" s="7" t="s">
        <v>58</v>
      </c>
      <c r="K4" s="8" t="s">
        <v>60</v>
      </c>
      <c r="L4" s="6" t="s">
        <v>57</v>
      </c>
      <c r="M4" s="7" t="s">
        <v>58</v>
      </c>
      <c r="N4" s="8" t="s">
        <v>60</v>
      </c>
      <c r="P4" s="37" t="s">
        <v>57</v>
      </c>
      <c r="Q4" s="38" t="s">
        <v>58</v>
      </c>
      <c r="R4" s="39" t="s">
        <v>60</v>
      </c>
      <c r="S4" s="37" t="s">
        <v>57</v>
      </c>
      <c r="T4" s="38" t="s">
        <v>58</v>
      </c>
      <c r="U4" s="39" t="s">
        <v>60</v>
      </c>
      <c r="V4" s="37" t="s">
        <v>57</v>
      </c>
      <c r="W4" s="38" t="s">
        <v>58</v>
      </c>
      <c r="X4" s="39" t="s">
        <v>60</v>
      </c>
      <c r="Z4" s="64" t="s">
        <v>62</v>
      </c>
      <c r="AA4" s="64" t="s">
        <v>63</v>
      </c>
      <c r="AB4" s="64" t="s">
        <v>64</v>
      </c>
      <c r="AC4" s="64" t="s">
        <v>62</v>
      </c>
      <c r="AD4" s="64" t="s">
        <v>63</v>
      </c>
      <c r="AE4" s="64" t="s">
        <v>64</v>
      </c>
      <c r="AF4" s="64" t="s">
        <v>62</v>
      </c>
      <c r="AG4" s="64" t="s">
        <v>63</v>
      </c>
      <c r="AH4" s="65" t="s">
        <v>64</v>
      </c>
      <c r="AJ4" s="47" t="s">
        <v>62</v>
      </c>
      <c r="AK4" s="47" t="s">
        <v>63</v>
      </c>
      <c r="AL4" s="47" t="s">
        <v>64</v>
      </c>
      <c r="AM4" s="47" t="s">
        <v>62</v>
      </c>
      <c r="AN4" s="47" t="s">
        <v>63</v>
      </c>
      <c r="AO4" s="47" t="s">
        <v>64</v>
      </c>
      <c r="AP4" s="47" t="s">
        <v>62</v>
      </c>
      <c r="AQ4" s="47" t="s">
        <v>63</v>
      </c>
      <c r="AR4" s="48" t="s">
        <v>64</v>
      </c>
      <c r="AT4" s="17" t="s">
        <v>66</v>
      </c>
    </row>
    <row r="5" spans="1:46" ht="16" thickBot="1" x14ac:dyDescent="0.4">
      <c r="A5" s="9" t="s">
        <v>6</v>
      </c>
      <c r="B5" s="10">
        <f>SUM(B6:B60)</f>
        <v>17257.5</v>
      </c>
      <c r="C5" s="25">
        <f>SUM(C6:C60)</f>
        <v>370249.1754011485</v>
      </c>
      <c r="D5" s="26">
        <f t="shared" ref="D5" si="0">SUM(D6:D60)</f>
        <v>125238592.52111539</v>
      </c>
      <c r="E5" s="27"/>
      <c r="F5" s="33">
        <f>SUM(F6:F54)</f>
        <v>408098.73694081721</v>
      </c>
      <c r="G5" s="33">
        <f>SUM(G6:G54)</f>
        <v>125238589.85769135</v>
      </c>
      <c r="H5" s="34"/>
      <c r="I5" s="35">
        <f>SUM(I6:I54)</f>
        <v>509808.61404118058</v>
      </c>
      <c r="J5" s="33">
        <f>SUM(J6:J54)</f>
        <v>125238590.20065282</v>
      </c>
      <c r="K5" s="34"/>
      <c r="L5" s="35">
        <f>SUM(L6:L54)</f>
        <v>816009.11951360432</v>
      </c>
      <c r="M5" s="35">
        <f>SUM(M6:M54)</f>
        <v>125238589.94740203</v>
      </c>
      <c r="N5" s="36"/>
      <c r="P5" s="40">
        <f>SUM(P6:P54)</f>
        <v>422009.27240677888</v>
      </c>
      <c r="Q5" s="40">
        <f>SUM(Q6:Q54)</f>
        <v>125238590.30378656</v>
      </c>
      <c r="R5" s="41"/>
      <c r="S5" s="40">
        <f>SUM(S6:S54)</f>
        <v>509808.61404118058</v>
      </c>
      <c r="T5" s="42">
        <f>SUM(T6:T54)</f>
        <v>125238590.20065282</v>
      </c>
      <c r="U5" s="41"/>
      <c r="V5" s="43">
        <f>SUM(V6:V54)</f>
        <v>816009.11951360432</v>
      </c>
      <c r="W5" s="43">
        <f>SUM(W6:W54)</f>
        <v>125238589.94740203</v>
      </c>
      <c r="X5" s="44"/>
      <c r="Z5" s="66"/>
      <c r="AA5" s="67"/>
      <c r="AB5" s="67"/>
      <c r="AC5" s="67"/>
      <c r="AD5" s="67"/>
      <c r="AE5" s="67"/>
      <c r="AF5" s="67"/>
      <c r="AG5" s="67"/>
      <c r="AH5" s="68"/>
      <c r="AJ5" s="49"/>
      <c r="AK5" s="50"/>
      <c r="AL5" s="50"/>
      <c r="AM5" s="50"/>
      <c r="AN5" s="50"/>
      <c r="AO5" s="50"/>
      <c r="AP5" s="50"/>
      <c r="AQ5" s="50"/>
      <c r="AR5" s="51"/>
      <c r="AT5" s="21">
        <f>SUM(AT6:AT54)</f>
        <v>128250203.02681093</v>
      </c>
    </row>
    <row r="6" spans="1:46" x14ac:dyDescent="0.25">
      <c r="A6" s="11" t="s">
        <v>7</v>
      </c>
      <c r="B6" s="12">
        <v>226</v>
      </c>
      <c r="C6" s="28">
        <v>0</v>
      </c>
      <c r="D6" s="16">
        <v>1348331.6602616191</v>
      </c>
      <c r="E6" s="29">
        <f>D6/B6</f>
        <v>5966.0692931930053</v>
      </c>
      <c r="F6" s="89">
        <v>0</v>
      </c>
      <c r="G6" s="90">
        <v>1348345.7413233109</v>
      </c>
      <c r="H6" s="104">
        <f>G6/B6</f>
        <v>5966.1315987757116</v>
      </c>
      <c r="I6" s="89">
        <v>0</v>
      </c>
      <c r="J6" s="90">
        <v>1348370.7427050022</v>
      </c>
      <c r="K6" s="104">
        <f>J6/B6</f>
        <v>5966.2422243584169</v>
      </c>
      <c r="L6" s="89">
        <v>893.23366126085989</v>
      </c>
      <c r="M6" s="90">
        <v>1346354.7508618522</v>
      </c>
      <c r="N6" s="104">
        <f>M6/B6</f>
        <v>5957.3219064683726</v>
      </c>
      <c r="P6" s="95">
        <v>0</v>
      </c>
      <c r="Q6" s="96">
        <v>1348237.4167202592</v>
      </c>
      <c r="R6" s="101">
        <f t="shared" ref="R6:R37" si="1">Q6/B6</f>
        <v>5965.6522863728287</v>
      </c>
      <c r="S6" s="99">
        <v>0</v>
      </c>
      <c r="T6" s="100">
        <v>1348370.7427050022</v>
      </c>
      <c r="U6" s="96">
        <f t="shared" ref="U6:U37" si="2">T6/B6</f>
        <v>5966.2422243584169</v>
      </c>
      <c r="V6" s="99">
        <v>893.23366126085989</v>
      </c>
      <c r="W6" s="100">
        <v>1346354.7508618522</v>
      </c>
      <c r="X6" s="46">
        <f t="shared" ref="X6:X37" si="3">W6/B6</f>
        <v>5957.3219064683726</v>
      </c>
      <c r="Z6" s="69">
        <f t="shared" ref="Z6:Z37" si="4">G6-D6</f>
        <v>14.081061691744253</v>
      </c>
      <c r="AA6" s="70">
        <f t="shared" ref="AA6:AA37" si="5">+H6-E6</f>
        <v>6.2305582706358109E-2</v>
      </c>
      <c r="AB6" s="71">
        <f t="shared" ref="AB6:AB37" si="6">(+AA6/E6)</f>
        <v>1.0443322000541587E-5</v>
      </c>
      <c r="AC6" s="70">
        <f t="shared" ref="AC6:AC37" si="7">J6-D6</f>
        <v>39.08244338305667</v>
      </c>
      <c r="AD6" s="70">
        <f t="shared" ref="AD6:AD37" si="8">+K6-E6</f>
        <v>0.17293116541168274</v>
      </c>
      <c r="AE6" s="72">
        <f t="shared" ref="AE6:AE37" si="9">(+AD6/E6)</f>
        <v>2.8985778896163473E-5</v>
      </c>
      <c r="AF6" s="70">
        <f t="shared" ref="AF6:AF37" si="10">M6-D6</f>
        <v>-1976.9093997669406</v>
      </c>
      <c r="AG6" s="70">
        <f t="shared" ref="AG6:AG37" si="11">+N6-E6</f>
        <v>-8.7473867246326336</v>
      </c>
      <c r="AH6" s="73">
        <f t="shared" ref="AH6:AH37" si="12">(+AG6/E6)</f>
        <v>-1.4661892604252813E-3</v>
      </c>
      <c r="AJ6" s="52">
        <f t="shared" ref="AJ6:AJ37" si="13">Q6-D6</f>
        <v>-94.243541359901428</v>
      </c>
      <c r="AK6" s="53">
        <f t="shared" ref="AK6:AK37" si="14">+R6-E6</f>
        <v>-0.41700682017653889</v>
      </c>
      <c r="AL6" s="54">
        <f t="shared" ref="AL6:AL37" si="15">(+AK6/E6)</f>
        <v>-6.9896409123562038E-5</v>
      </c>
      <c r="AM6" s="53">
        <f t="shared" ref="AM6:AM37" si="16">T6-D6</f>
        <v>39.08244338305667</v>
      </c>
      <c r="AN6" s="53">
        <f t="shared" ref="AN6:AN37" si="17">+U6-E6</f>
        <v>0.17293116541168274</v>
      </c>
      <c r="AO6" s="54">
        <f t="shared" ref="AO6:AO37" si="18">(+AN6/E6)</f>
        <v>2.8985778896163473E-5</v>
      </c>
      <c r="AP6" s="53">
        <f t="shared" ref="AP6:AP37" si="19">W6-D6</f>
        <v>-1976.9093997669406</v>
      </c>
      <c r="AQ6" s="53">
        <f t="shared" ref="AQ6:AQ37" si="20">+X6-E6</f>
        <v>-8.7473867246326336</v>
      </c>
      <c r="AR6" s="55">
        <f t="shared" ref="AR6:AR37" si="21">(+AQ6/E6)</f>
        <v>-1.4661892604252813E-3</v>
      </c>
      <c r="AT6" s="18">
        <v>1366529.20324539</v>
      </c>
    </row>
    <row r="7" spans="1:46" x14ac:dyDescent="0.25">
      <c r="A7" s="11" t="s">
        <v>8</v>
      </c>
      <c r="B7" s="12">
        <v>265</v>
      </c>
      <c r="C7" s="28">
        <v>0</v>
      </c>
      <c r="D7" s="16">
        <v>1808078.120525283</v>
      </c>
      <c r="E7" s="29">
        <f t="shared" ref="E7:E54" si="22">D7/B7</f>
        <v>6822.9363038689926</v>
      </c>
      <c r="F7" s="91">
        <v>0</v>
      </c>
      <c r="G7" s="92">
        <v>1826525.4895152173</v>
      </c>
      <c r="H7" s="105">
        <f t="shared" ref="H7:H54" si="23">G7/B7</f>
        <v>6892.5490170385556</v>
      </c>
      <c r="I7" s="91">
        <v>0</v>
      </c>
      <c r="J7" s="92">
        <v>1844985.663305151</v>
      </c>
      <c r="K7" s="105">
        <f t="shared" ref="K7:K54" si="24">J7/B7</f>
        <v>6962.2100502081175</v>
      </c>
      <c r="L7" s="91">
        <v>0</v>
      </c>
      <c r="M7" s="92">
        <v>1866148.8806583963</v>
      </c>
      <c r="N7" s="105">
        <f t="shared" ref="N7:N54" si="25">M7/B7</f>
        <v>7042.0712477675334</v>
      </c>
      <c r="P7" s="95">
        <v>0</v>
      </c>
      <c r="Q7" s="96">
        <v>1829470.2813968726</v>
      </c>
      <c r="R7" s="101">
        <f t="shared" si="1"/>
        <v>6903.6614392334814</v>
      </c>
      <c r="S7" s="95">
        <v>0</v>
      </c>
      <c r="T7" s="96">
        <v>1844985.663305151</v>
      </c>
      <c r="U7" s="96">
        <f t="shared" si="2"/>
        <v>6962.2100502081175</v>
      </c>
      <c r="V7" s="95">
        <v>0</v>
      </c>
      <c r="W7" s="96">
        <v>1866148.8806583963</v>
      </c>
      <c r="X7" s="45">
        <f t="shared" si="3"/>
        <v>7042.0712477675334</v>
      </c>
      <c r="Z7" s="74">
        <f t="shared" si="4"/>
        <v>18447.368989934213</v>
      </c>
      <c r="AA7" s="75">
        <f t="shared" si="5"/>
        <v>69.612713169562994</v>
      </c>
      <c r="AB7" s="76">
        <f t="shared" si="6"/>
        <v>1.0202749969992923E-2</v>
      </c>
      <c r="AC7" s="75">
        <f t="shared" si="7"/>
        <v>36907.542779868003</v>
      </c>
      <c r="AD7" s="75">
        <f t="shared" si="8"/>
        <v>139.27374633912495</v>
      </c>
      <c r="AE7" s="77">
        <f t="shared" si="9"/>
        <v>2.041258193487001E-2</v>
      </c>
      <c r="AF7" s="75">
        <f t="shared" si="10"/>
        <v>58070.760133113246</v>
      </c>
      <c r="AG7" s="75">
        <f t="shared" si="11"/>
        <v>219.13494389854077</v>
      </c>
      <c r="AH7" s="78">
        <f t="shared" si="12"/>
        <v>3.2117395522845316E-2</v>
      </c>
      <c r="AJ7" s="56">
        <f t="shared" si="13"/>
        <v>21392.160871589556</v>
      </c>
      <c r="AK7" s="57">
        <f t="shared" si="14"/>
        <v>80.725135364488779</v>
      </c>
      <c r="AL7" s="58">
        <f t="shared" si="15"/>
        <v>1.1831436169016123E-2</v>
      </c>
      <c r="AM7" s="57">
        <f t="shared" si="16"/>
        <v>36907.542779868003</v>
      </c>
      <c r="AN7" s="57">
        <f t="shared" si="17"/>
        <v>139.27374633912495</v>
      </c>
      <c r="AO7" s="58">
        <f t="shared" si="18"/>
        <v>2.041258193487001E-2</v>
      </c>
      <c r="AP7" s="57">
        <f t="shared" si="19"/>
        <v>58070.760133113246</v>
      </c>
      <c r="AQ7" s="57">
        <f t="shared" si="20"/>
        <v>219.13494389854077</v>
      </c>
      <c r="AR7" s="59">
        <f t="shared" si="21"/>
        <v>3.2117395522845316E-2</v>
      </c>
      <c r="AT7" s="19">
        <v>2097621.14188278</v>
      </c>
    </row>
    <row r="8" spans="1:46" x14ac:dyDescent="0.25">
      <c r="A8" s="11" t="s">
        <v>9</v>
      </c>
      <c r="B8" s="12">
        <v>287</v>
      </c>
      <c r="C8" s="28">
        <v>0</v>
      </c>
      <c r="D8" s="16">
        <v>1836663.7489267495</v>
      </c>
      <c r="E8" s="29">
        <f t="shared" si="22"/>
        <v>6399.5252575844925</v>
      </c>
      <c r="F8" s="91">
        <v>0</v>
      </c>
      <c r="G8" s="92">
        <v>1849393.5572393977</v>
      </c>
      <c r="H8" s="105">
        <f t="shared" si="23"/>
        <v>6443.8799903811769</v>
      </c>
      <c r="I8" s="91">
        <v>0</v>
      </c>
      <c r="J8" s="92">
        <v>1862137.2333920451</v>
      </c>
      <c r="K8" s="105">
        <f t="shared" si="24"/>
        <v>6488.2830431778575</v>
      </c>
      <c r="L8" s="91">
        <v>0</v>
      </c>
      <c r="M8" s="92">
        <v>1875392.0099355758</v>
      </c>
      <c r="N8" s="105">
        <f t="shared" si="25"/>
        <v>6534.4669335734343</v>
      </c>
      <c r="P8" s="95">
        <v>0</v>
      </c>
      <c r="Q8" s="96">
        <v>1851374.6490148383</v>
      </c>
      <c r="R8" s="101">
        <f t="shared" si="1"/>
        <v>6450.7827491806211</v>
      </c>
      <c r="S8" s="95">
        <v>0</v>
      </c>
      <c r="T8" s="96">
        <v>1862137.2333920451</v>
      </c>
      <c r="U8" s="96">
        <f t="shared" si="2"/>
        <v>6488.2830431778575</v>
      </c>
      <c r="V8" s="95">
        <v>0</v>
      </c>
      <c r="W8" s="96">
        <v>1875392.0099355758</v>
      </c>
      <c r="X8" s="45">
        <f t="shared" si="3"/>
        <v>6534.4669335734343</v>
      </c>
      <c r="Z8" s="74">
        <f t="shared" si="4"/>
        <v>12729.808312648209</v>
      </c>
      <c r="AA8" s="75">
        <f t="shared" si="5"/>
        <v>44.354732796684402</v>
      </c>
      <c r="AB8" s="76">
        <f t="shared" si="6"/>
        <v>6.9309411263150699E-3</v>
      </c>
      <c r="AC8" s="75">
        <f t="shared" si="7"/>
        <v>25473.484465295682</v>
      </c>
      <c r="AD8" s="75">
        <f t="shared" si="8"/>
        <v>88.757785593365043</v>
      </c>
      <c r="AE8" s="77">
        <f t="shared" si="9"/>
        <v>1.3869432812718793E-2</v>
      </c>
      <c r="AF8" s="75">
        <f t="shared" si="10"/>
        <v>38728.261008826317</v>
      </c>
      <c r="AG8" s="75">
        <f t="shared" si="11"/>
        <v>134.94167598894182</v>
      </c>
      <c r="AH8" s="78">
        <f t="shared" si="12"/>
        <v>2.1086201016085326E-2</v>
      </c>
      <c r="AJ8" s="56">
        <f t="shared" si="13"/>
        <v>14710.90008808882</v>
      </c>
      <c r="AK8" s="57">
        <f t="shared" si="14"/>
        <v>51.257491596128602</v>
      </c>
      <c r="AL8" s="58">
        <f t="shared" si="15"/>
        <v>8.0095772003368568E-3</v>
      </c>
      <c r="AM8" s="57">
        <f t="shared" si="16"/>
        <v>25473.484465295682</v>
      </c>
      <c r="AN8" s="57">
        <f t="shared" si="17"/>
        <v>88.757785593365043</v>
      </c>
      <c r="AO8" s="58">
        <f t="shared" si="18"/>
        <v>1.3869432812718793E-2</v>
      </c>
      <c r="AP8" s="57">
        <f t="shared" si="19"/>
        <v>38728.261008826317</v>
      </c>
      <c r="AQ8" s="57">
        <f t="shared" si="20"/>
        <v>134.94167598894182</v>
      </c>
      <c r="AR8" s="59">
        <f t="shared" si="21"/>
        <v>2.1086201016085326E-2</v>
      </c>
      <c r="AT8" s="19">
        <v>2100161.6465745601</v>
      </c>
    </row>
    <row r="9" spans="1:46" x14ac:dyDescent="0.25">
      <c r="A9" s="11" t="s">
        <v>10</v>
      </c>
      <c r="B9" s="12">
        <v>235</v>
      </c>
      <c r="C9" s="28">
        <v>0</v>
      </c>
      <c r="D9" s="16">
        <v>1466052.9535443273</v>
      </c>
      <c r="E9" s="29">
        <f t="shared" si="22"/>
        <v>6238.5232065716054</v>
      </c>
      <c r="F9" s="91">
        <v>0</v>
      </c>
      <c r="G9" s="92">
        <v>1474821.7897473674</v>
      </c>
      <c r="H9" s="105">
        <f t="shared" si="23"/>
        <v>6275.8374031802869</v>
      </c>
      <c r="I9" s="91">
        <v>0</v>
      </c>
      <c r="J9" s="92">
        <v>1483601.9811504066</v>
      </c>
      <c r="K9" s="105">
        <f t="shared" si="24"/>
        <v>6313.1999197889645</v>
      </c>
      <c r="L9" s="91">
        <v>0</v>
      </c>
      <c r="M9" s="92">
        <v>1492249.160721126</v>
      </c>
      <c r="N9" s="105">
        <f t="shared" si="25"/>
        <v>6349.9964286005361</v>
      </c>
      <c r="P9" s="95">
        <v>0</v>
      </c>
      <c r="Q9" s="96">
        <v>1476168.1837312067</v>
      </c>
      <c r="R9" s="101">
        <f t="shared" si="1"/>
        <v>6281.5667392817304</v>
      </c>
      <c r="S9" s="95">
        <v>0</v>
      </c>
      <c r="T9" s="96">
        <v>1483601.9811504066</v>
      </c>
      <c r="U9" s="96">
        <f t="shared" si="2"/>
        <v>6313.1999197889645</v>
      </c>
      <c r="V9" s="95">
        <v>0</v>
      </c>
      <c r="W9" s="96">
        <v>1492249.160721126</v>
      </c>
      <c r="X9" s="45">
        <f t="shared" si="3"/>
        <v>6349.9964286005361</v>
      </c>
      <c r="Z9" s="74">
        <f t="shared" si="4"/>
        <v>8768.8362030400895</v>
      </c>
      <c r="AA9" s="75">
        <f t="shared" si="5"/>
        <v>37.314196608681414</v>
      </c>
      <c r="AB9" s="76">
        <f t="shared" si="6"/>
        <v>5.9812547574360176E-3</v>
      </c>
      <c r="AC9" s="75">
        <f t="shared" si="7"/>
        <v>17549.027606079355</v>
      </c>
      <c r="AD9" s="75">
        <f t="shared" si="8"/>
        <v>74.676713217359065</v>
      </c>
      <c r="AE9" s="77">
        <f t="shared" si="9"/>
        <v>1.1970254937690265E-2</v>
      </c>
      <c r="AF9" s="75">
        <f t="shared" si="10"/>
        <v>26196.207176798722</v>
      </c>
      <c r="AG9" s="75">
        <f t="shared" si="11"/>
        <v>111.47322202893065</v>
      </c>
      <c r="AH9" s="78">
        <f t="shared" si="12"/>
        <v>1.7868527268040894E-2</v>
      </c>
      <c r="AJ9" s="56">
        <f t="shared" si="13"/>
        <v>10115.230186879402</v>
      </c>
      <c r="AK9" s="57">
        <f t="shared" si="14"/>
        <v>43.043532710124964</v>
      </c>
      <c r="AL9" s="58">
        <f t="shared" si="15"/>
        <v>6.8996349432159342E-3</v>
      </c>
      <c r="AM9" s="57">
        <f t="shared" si="16"/>
        <v>17549.027606079355</v>
      </c>
      <c r="AN9" s="57">
        <f t="shared" si="17"/>
        <v>74.676713217359065</v>
      </c>
      <c r="AO9" s="58">
        <f t="shared" si="18"/>
        <v>1.1970254937690265E-2</v>
      </c>
      <c r="AP9" s="57">
        <f t="shared" si="19"/>
        <v>26196.207176798722</v>
      </c>
      <c r="AQ9" s="57">
        <f t="shared" si="20"/>
        <v>111.47322202893065</v>
      </c>
      <c r="AR9" s="59">
        <f t="shared" si="21"/>
        <v>1.7868527268040894E-2</v>
      </c>
      <c r="AT9" s="19">
        <v>1482461.2781998799</v>
      </c>
    </row>
    <row r="10" spans="1:46" x14ac:dyDescent="0.25">
      <c r="A10" s="11" t="s">
        <v>11</v>
      </c>
      <c r="B10" s="12">
        <v>274</v>
      </c>
      <c r="C10" s="28">
        <v>0</v>
      </c>
      <c r="D10" s="16">
        <v>1817291.4511941236</v>
      </c>
      <c r="E10" s="29">
        <f t="shared" si="22"/>
        <v>6632.4505518033711</v>
      </c>
      <c r="F10" s="91">
        <v>0</v>
      </c>
      <c r="G10" s="92">
        <v>1825211.8821223008</v>
      </c>
      <c r="H10" s="105">
        <f t="shared" si="23"/>
        <v>6661.3572340229957</v>
      </c>
      <c r="I10" s="91">
        <v>0</v>
      </c>
      <c r="J10" s="92">
        <v>1833145.5527304776</v>
      </c>
      <c r="K10" s="105">
        <f t="shared" si="24"/>
        <v>6690.3122362426193</v>
      </c>
      <c r="L10" s="91">
        <v>0</v>
      </c>
      <c r="M10" s="92">
        <v>1840156.250888047</v>
      </c>
      <c r="N10" s="105">
        <f t="shared" si="25"/>
        <v>6715.8987258687848</v>
      </c>
      <c r="P10" s="95">
        <v>0</v>
      </c>
      <c r="Q10" s="96">
        <v>1826397.7770569965</v>
      </c>
      <c r="R10" s="101">
        <f t="shared" si="1"/>
        <v>6665.6853177262647</v>
      </c>
      <c r="S10" s="95">
        <v>0</v>
      </c>
      <c r="T10" s="96">
        <v>1833145.5527304776</v>
      </c>
      <c r="U10" s="96">
        <f t="shared" si="2"/>
        <v>6690.3122362426193</v>
      </c>
      <c r="V10" s="95">
        <v>0</v>
      </c>
      <c r="W10" s="96">
        <v>1840156.250888047</v>
      </c>
      <c r="X10" s="45">
        <f t="shared" si="3"/>
        <v>6715.8987258687848</v>
      </c>
      <c r="Z10" s="74">
        <f t="shared" si="4"/>
        <v>7920.4309281772003</v>
      </c>
      <c r="AA10" s="75">
        <f t="shared" si="5"/>
        <v>28.906682219624599</v>
      </c>
      <c r="AB10" s="76">
        <f t="shared" si="6"/>
        <v>4.3583713129628741E-3</v>
      </c>
      <c r="AC10" s="75">
        <f t="shared" si="7"/>
        <v>15854.10153635405</v>
      </c>
      <c r="AD10" s="75">
        <f t="shared" si="8"/>
        <v>57.861684439248165</v>
      </c>
      <c r="AE10" s="77">
        <f t="shared" si="9"/>
        <v>8.7240280175953228E-3</v>
      </c>
      <c r="AF10" s="75">
        <f t="shared" si="10"/>
        <v>22864.799693923444</v>
      </c>
      <c r="AG10" s="75">
        <f t="shared" si="11"/>
        <v>83.448174065413696</v>
      </c>
      <c r="AH10" s="78">
        <f t="shared" si="12"/>
        <v>1.2581801162878483E-2</v>
      </c>
      <c r="AJ10" s="56">
        <f t="shared" si="13"/>
        <v>9106.32586287288</v>
      </c>
      <c r="AK10" s="57">
        <f t="shared" si="14"/>
        <v>33.23476592289353</v>
      </c>
      <c r="AL10" s="58">
        <f t="shared" si="15"/>
        <v>5.0109330877494383E-3</v>
      </c>
      <c r="AM10" s="57">
        <f t="shared" si="16"/>
        <v>15854.10153635405</v>
      </c>
      <c r="AN10" s="57">
        <f t="shared" si="17"/>
        <v>57.861684439248165</v>
      </c>
      <c r="AO10" s="58">
        <f t="shared" si="18"/>
        <v>8.7240280175953228E-3</v>
      </c>
      <c r="AP10" s="57">
        <f t="shared" si="19"/>
        <v>22864.799693923444</v>
      </c>
      <c r="AQ10" s="57">
        <f t="shared" si="20"/>
        <v>83.448174065413696</v>
      </c>
      <c r="AR10" s="59">
        <f t="shared" si="21"/>
        <v>1.2581801162878483E-2</v>
      </c>
      <c r="AT10" s="19">
        <v>2217372.1638099202</v>
      </c>
    </row>
    <row r="11" spans="1:46" x14ac:dyDescent="0.25">
      <c r="A11" s="11" t="s">
        <v>12</v>
      </c>
      <c r="B11" s="12">
        <v>154</v>
      </c>
      <c r="C11" s="28">
        <v>7693.1372188857231</v>
      </c>
      <c r="D11" s="16">
        <v>959353.43724369991</v>
      </c>
      <c r="E11" s="29">
        <f t="shared" si="22"/>
        <v>6229.5677743097394</v>
      </c>
      <c r="F11" s="91">
        <v>7986.7451416137346</v>
      </c>
      <c r="G11" s="92">
        <v>959268.89786589995</v>
      </c>
      <c r="H11" s="105">
        <f t="shared" si="23"/>
        <v>6229.0188173110382</v>
      </c>
      <c r="I11" s="91">
        <v>8272.9117843419062</v>
      </c>
      <c r="J11" s="92">
        <v>959184.35848809988</v>
      </c>
      <c r="K11" s="105">
        <f t="shared" si="24"/>
        <v>6228.469860312337</v>
      </c>
      <c r="L11" s="91">
        <v>10659.575027979539</v>
      </c>
      <c r="M11" s="92">
        <v>959071.63931770006</v>
      </c>
      <c r="N11" s="105">
        <f t="shared" si="25"/>
        <v>6227.7379176474033</v>
      </c>
      <c r="P11" s="95">
        <v>8111.0930820685699</v>
      </c>
      <c r="Q11" s="96">
        <v>959254.80796959996</v>
      </c>
      <c r="R11" s="101">
        <f t="shared" si="1"/>
        <v>6228.9273244779215</v>
      </c>
      <c r="S11" s="95">
        <v>8272.9117843419062</v>
      </c>
      <c r="T11" s="96">
        <v>959184.35848809988</v>
      </c>
      <c r="U11" s="96">
        <f t="shared" si="2"/>
        <v>6228.469860312337</v>
      </c>
      <c r="V11" s="95">
        <v>10659.575027979539</v>
      </c>
      <c r="W11" s="96">
        <v>959071.63931770006</v>
      </c>
      <c r="X11" s="45">
        <f t="shared" si="3"/>
        <v>6227.7379176474033</v>
      </c>
      <c r="Z11" s="74">
        <f t="shared" si="4"/>
        <v>-84.539377799956128</v>
      </c>
      <c r="AA11" s="75">
        <f t="shared" si="5"/>
        <v>-0.54895699870121462</v>
      </c>
      <c r="AB11" s="76">
        <f t="shared" si="6"/>
        <v>-8.8121201757378943E-5</v>
      </c>
      <c r="AC11" s="75">
        <f t="shared" si="7"/>
        <v>-169.07875560002867</v>
      </c>
      <c r="AD11" s="75">
        <f t="shared" si="8"/>
        <v>-1.0979139974024292</v>
      </c>
      <c r="AE11" s="77">
        <f t="shared" si="9"/>
        <v>-1.7624240351475789E-4</v>
      </c>
      <c r="AF11" s="75">
        <f t="shared" si="10"/>
        <v>-281.79792599985376</v>
      </c>
      <c r="AG11" s="75">
        <f t="shared" si="11"/>
        <v>-1.8298566623361694</v>
      </c>
      <c r="AH11" s="78">
        <f t="shared" si="12"/>
        <v>-2.9373733919106849E-4</v>
      </c>
      <c r="AJ11" s="56">
        <f t="shared" si="13"/>
        <v>-98.629274099948816</v>
      </c>
      <c r="AK11" s="57">
        <f t="shared" si="14"/>
        <v>-0.64044983181793214</v>
      </c>
      <c r="AL11" s="58">
        <f t="shared" si="15"/>
        <v>-1.0280806871691776E-4</v>
      </c>
      <c r="AM11" s="57">
        <f t="shared" si="16"/>
        <v>-169.07875560002867</v>
      </c>
      <c r="AN11" s="57">
        <f t="shared" si="17"/>
        <v>-1.0979139974024292</v>
      </c>
      <c r="AO11" s="58">
        <f t="shared" si="18"/>
        <v>-1.7624240351475789E-4</v>
      </c>
      <c r="AP11" s="57">
        <f t="shared" si="19"/>
        <v>-281.79792599985376</v>
      </c>
      <c r="AQ11" s="57">
        <f t="shared" si="20"/>
        <v>-1.8298566623361694</v>
      </c>
      <c r="AR11" s="59">
        <f t="shared" si="21"/>
        <v>-2.9373733919106849E-4</v>
      </c>
      <c r="AT11" s="19">
        <v>984544.86815837701</v>
      </c>
    </row>
    <row r="12" spans="1:46" x14ac:dyDescent="0.25">
      <c r="A12" s="11" t="s">
        <v>13</v>
      </c>
      <c r="B12" s="12">
        <v>268</v>
      </c>
      <c r="C12" s="28">
        <v>0</v>
      </c>
      <c r="D12" s="16">
        <v>1692615.7171139549</v>
      </c>
      <c r="E12" s="29">
        <f t="shared" si="22"/>
        <v>6315.7302877386383</v>
      </c>
      <c r="F12" s="91">
        <v>0</v>
      </c>
      <c r="G12" s="92">
        <v>1706184.2828672852</v>
      </c>
      <c r="H12" s="105">
        <f t="shared" si="23"/>
        <v>6366.3592644301689</v>
      </c>
      <c r="I12" s="91">
        <v>0</v>
      </c>
      <c r="J12" s="92">
        <v>1719765.798380615</v>
      </c>
      <c r="K12" s="105">
        <f t="shared" si="24"/>
        <v>6417.0365611216976</v>
      </c>
      <c r="L12" s="91">
        <v>0</v>
      </c>
      <c r="M12" s="92">
        <v>1734385.0774917214</v>
      </c>
      <c r="N12" s="105">
        <f t="shared" si="25"/>
        <v>6471.5861100437369</v>
      </c>
      <c r="P12" s="95">
        <v>0</v>
      </c>
      <c r="Q12" s="96">
        <v>1708314.4717861731</v>
      </c>
      <c r="R12" s="101">
        <f t="shared" si="1"/>
        <v>6374.3077305454217</v>
      </c>
      <c r="S12" s="95">
        <v>0</v>
      </c>
      <c r="T12" s="96">
        <v>1719765.798380615</v>
      </c>
      <c r="U12" s="96">
        <f t="shared" si="2"/>
        <v>6417.0365611216976</v>
      </c>
      <c r="V12" s="95">
        <v>0</v>
      </c>
      <c r="W12" s="96">
        <v>1734385.0774917214</v>
      </c>
      <c r="X12" s="45">
        <f t="shared" si="3"/>
        <v>6471.5861100437369</v>
      </c>
      <c r="Z12" s="74">
        <f t="shared" si="4"/>
        <v>13568.565753330244</v>
      </c>
      <c r="AA12" s="75">
        <f t="shared" si="5"/>
        <v>50.628976691530625</v>
      </c>
      <c r="AB12" s="76">
        <f t="shared" si="6"/>
        <v>8.016329764718064E-3</v>
      </c>
      <c r="AC12" s="75">
        <f t="shared" si="7"/>
        <v>27150.08126666001</v>
      </c>
      <c r="AD12" s="75">
        <f t="shared" si="8"/>
        <v>101.30627338305931</v>
      </c>
      <c r="AE12" s="77">
        <f t="shared" si="9"/>
        <v>1.6040310267798383E-2</v>
      </c>
      <c r="AF12" s="75">
        <f t="shared" si="10"/>
        <v>41769.360377766425</v>
      </c>
      <c r="AG12" s="75">
        <f t="shared" si="11"/>
        <v>155.85582230509863</v>
      </c>
      <c r="AH12" s="78">
        <f t="shared" si="12"/>
        <v>2.467740311958495E-2</v>
      </c>
      <c r="AJ12" s="56">
        <f t="shared" si="13"/>
        <v>15698.754672218114</v>
      </c>
      <c r="AK12" s="57">
        <f t="shared" si="14"/>
        <v>58.577442806783438</v>
      </c>
      <c r="AL12" s="58">
        <f t="shared" si="15"/>
        <v>9.2748486933499543E-3</v>
      </c>
      <c r="AM12" s="57">
        <f t="shared" si="16"/>
        <v>27150.08126666001</v>
      </c>
      <c r="AN12" s="57">
        <f t="shared" si="17"/>
        <v>101.30627338305931</v>
      </c>
      <c r="AO12" s="58">
        <f t="shared" si="18"/>
        <v>1.6040310267798383E-2</v>
      </c>
      <c r="AP12" s="57">
        <f t="shared" si="19"/>
        <v>41769.360377766425</v>
      </c>
      <c r="AQ12" s="57">
        <f t="shared" si="20"/>
        <v>155.85582230509863</v>
      </c>
      <c r="AR12" s="59">
        <f t="shared" si="21"/>
        <v>2.467740311958495E-2</v>
      </c>
      <c r="AT12" s="19">
        <v>1825575.3123860201</v>
      </c>
    </row>
    <row r="13" spans="1:46" x14ac:dyDescent="0.25">
      <c r="A13" s="11" t="s">
        <v>14</v>
      </c>
      <c r="B13" s="12">
        <v>180</v>
      </c>
      <c r="C13" s="28">
        <v>2027.1965633997083</v>
      </c>
      <c r="D13" s="16">
        <v>1096512.4903263932</v>
      </c>
      <c r="E13" s="29">
        <f t="shared" si="22"/>
        <v>6091.7360573688511</v>
      </c>
      <c r="F13" s="91">
        <v>52.398072277272774</v>
      </c>
      <c r="G13" s="92">
        <v>1096542.9973706556</v>
      </c>
      <c r="H13" s="105">
        <f t="shared" si="23"/>
        <v>6091.905540948087</v>
      </c>
      <c r="I13" s="91">
        <v>0</v>
      </c>
      <c r="J13" s="92">
        <v>1098504.602433763</v>
      </c>
      <c r="K13" s="105">
        <f t="shared" si="24"/>
        <v>6102.803346854239</v>
      </c>
      <c r="L13" s="91">
        <v>0</v>
      </c>
      <c r="M13" s="92">
        <v>1098846.3075476091</v>
      </c>
      <c r="N13" s="105">
        <f t="shared" si="25"/>
        <v>6104.7017085978287</v>
      </c>
      <c r="P13" s="95">
        <v>0</v>
      </c>
      <c r="Q13" s="96">
        <v>1096736.6714876089</v>
      </c>
      <c r="R13" s="101">
        <f t="shared" si="1"/>
        <v>6092.9815082644936</v>
      </c>
      <c r="S13" s="95">
        <v>0</v>
      </c>
      <c r="T13" s="96">
        <v>1098504.602433763</v>
      </c>
      <c r="U13" s="96">
        <f t="shared" si="2"/>
        <v>6102.803346854239</v>
      </c>
      <c r="V13" s="95">
        <v>0</v>
      </c>
      <c r="W13" s="96">
        <v>1098846.3075476091</v>
      </c>
      <c r="X13" s="45">
        <f t="shared" si="3"/>
        <v>6104.7017085978287</v>
      </c>
      <c r="Z13" s="74">
        <f t="shared" si="4"/>
        <v>30.507044262485579</v>
      </c>
      <c r="AA13" s="75">
        <f t="shared" si="5"/>
        <v>0.16948357923592994</v>
      </c>
      <c r="AB13" s="76">
        <f t="shared" si="6"/>
        <v>2.7821884868257646E-5</v>
      </c>
      <c r="AC13" s="75">
        <f t="shared" si="7"/>
        <v>1992.1121073698159</v>
      </c>
      <c r="AD13" s="75">
        <f t="shared" si="8"/>
        <v>11.067289485387846</v>
      </c>
      <c r="AE13" s="77">
        <f t="shared" si="9"/>
        <v>1.8167710125917768E-3</v>
      </c>
      <c r="AF13" s="75">
        <f t="shared" si="10"/>
        <v>2333.8172212159261</v>
      </c>
      <c r="AG13" s="75">
        <f t="shared" si="11"/>
        <v>12.965651228977549</v>
      </c>
      <c r="AH13" s="78">
        <f t="shared" si="12"/>
        <v>2.1284000335657495E-3</v>
      </c>
      <c r="AJ13" s="56">
        <f t="shared" si="13"/>
        <v>224.18116121576168</v>
      </c>
      <c r="AK13" s="57">
        <f t="shared" si="14"/>
        <v>1.2454508956425343</v>
      </c>
      <c r="AL13" s="58">
        <f t="shared" si="15"/>
        <v>2.0444925451685949E-4</v>
      </c>
      <c r="AM13" s="57">
        <f t="shared" si="16"/>
        <v>1992.1121073698159</v>
      </c>
      <c r="AN13" s="57">
        <f t="shared" si="17"/>
        <v>11.067289485387846</v>
      </c>
      <c r="AO13" s="58">
        <f t="shared" si="18"/>
        <v>1.8167710125917768E-3</v>
      </c>
      <c r="AP13" s="57">
        <f t="shared" si="19"/>
        <v>2333.8172212159261</v>
      </c>
      <c r="AQ13" s="57">
        <f t="shared" si="20"/>
        <v>12.965651228977549</v>
      </c>
      <c r="AR13" s="59">
        <f t="shared" si="21"/>
        <v>2.1284000335657495E-3</v>
      </c>
      <c r="AT13" s="19">
        <v>1170329.56081498</v>
      </c>
    </row>
    <row r="14" spans="1:46" x14ac:dyDescent="0.25">
      <c r="A14" s="11" t="s">
        <v>15</v>
      </c>
      <c r="B14" s="12">
        <v>122</v>
      </c>
      <c r="C14" s="28">
        <v>0</v>
      </c>
      <c r="D14" s="16">
        <v>825793.01861957624</v>
      </c>
      <c r="E14" s="29">
        <f t="shared" si="22"/>
        <v>6768.7952345866906</v>
      </c>
      <c r="F14" s="91">
        <v>0</v>
      </c>
      <c r="G14" s="92">
        <v>831923.75024539616</v>
      </c>
      <c r="H14" s="105">
        <f t="shared" si="23"/>
        <v>6819.0471331589852</v>
      </c>
      <c r="I14" s="91">
        <v>0</v>
      </c>
      <c r="J14" s="92">
        <v>838060.37691121583</v>
      </c>
      <c r="K14" s="105">
        <f t="shared" si="24"/>
        <v>6869.3473517312777</v>
      </c>
      <c r="L14" s="91">
        <v>0</v>
      </c>
      <c r="M14" s="92">
        <v>844654.08383897564</v>
      </c>
      <c r="N14" s="105">
        <f t="shared" si="25"/>
        <v>6923.3941298276695</v>
      </c>
      <c r="P14" s="95">
        <v>0</v>
      </c>
      <c r="Q14" s="96">
        <v>832885.79585636605</v>
      </c>
      <c r="R14" s="101">
        <f t="shared" si="1"/>
        <v>6826.9327529210332</v>
      </c>
      <c r="S14" s="95">
        <v>0</v>
      </c>
      <c r="T14" s="96">
        <v>838060.37691121583</v>
      </c>
      <c r="U14" s="96">
        <f t="shared" si="2"/>
        <v>6869.3473517312777</v>
      </c>
      <c r="V14" s="95">
        <v>0</v>
      </c>
      <c r="W14" s="96">
        <v>844654.08383897564</v>
      </c>
      <c r="X14" s="45">
        <f t="shared" si="3"/>
        <v>6923.3941298276695</v>
      </c>
      <c r="Z14" s="74">
        <f t="shared" si="4"/>
        <v>6130.731625819928</v>
      </c>
      <c r="AA14" s="75">
        <f t="shared" si="5"/>
        <v>50.251898572294522</v>
      </c>
      <c r="AB14" s="76">
        <f t="shared" si="6"/>
        <v>7.424053591623082E-3</v>
      </c>
      <c r="AC14" s="75">
        <f t="shared" si="7"/>
        <v>12267.358291639597</v>
      </c>
      <c r="AD14" s="75">
        <f t="shared" si="8"/>
        <v>100.5521171445871</v>
      </c>
      <c r="AE14" s="77">
        <f t="shared" si="9"/>
        <v>1.4855245824366693E-2</v>
      </c>
      <c r="AF14" s="75">
        <f t="shared" si="10"/>
        <v>18861.065219399403</v>
      </c>
      <c r="AG14" s="75">
        <f t="shared" si="11"/>
        <v>154.59889524097889</v>
      </c>
      <c r="AH14" s="78">
        <f t="shared" si="12"/>
        <v>2.2839942690395014E-2</v>
      </c>
      <c r="AJ14" s="56">
        <f t="shared" si="13"/>
        <v>7092.7772367898142</v>
      </c>
      <c r="AK14" s="57">
        <f t="shared" si="14"/>
        <v>58.137518334342531</v>
      </c>
      <c r="AL14" s="58">
        <f t="shared" si="15"/>
        <v>8.5890496490831532E-3</v>
      </c>
      <c r="AM14" s="57">
        <f t="shared" si="16"/>
        <v>12267.358291639597</v>
      </c>
      <c r="AN14" s="57">
        <f t="shared" si="17"/>
        <v>100.5521171445871</v>
      </c>
      <c r="AO14" s="58">
        <f t="shared" si="18"/>
        <v>1.4855245824366693E-2</v>
      </c>
      <c r="AP14" s="57">
        <f t="shared" si="19"/>
        <v>18861.065219399403</v>
      </c>
      <c r="AQ14" s="57">
        <f t="shared" si="20"/>
        <v>154.59889524097889</v>
      </c>
      <c r="AR14" s="59">
        <f t="shared" si="21"/>
        <v>2.2839942690395014E-2</v>
      </c>
      <c r="AT14" s="19">
        <v>862053.77126451896</v>
      </c>
    </row>
    <row r="15" spans="1:46" x14ac:dyDescent="0.25">
      <c r="A15" s="11" t="s">
        <v>16</v>
      </c>
      <c r="B15" s="12">
        <v>194</v>
      </c>
      <c r="C15" s="28">
        <v>1162.3563306316023</v>
      </c>
      <c r="D15" s="16">
        <v>1105928.7819189948</v>
      </c>
      <c r="E15" s="29">
        <f t="shared" si="22"/>
        <v>5700.6638243247153</v>
      </c>
      <c r="F15" s="91">
        <v>5476.5508857595996</v>
      </c>
      <c r="G15" s="92">
        <v>1105956.1763155938</v>
      </c>
      <c r="H15" s="105">
        <f t="shared" si="23"/>
        <v>5700.8050325546074</v>
      </c>
      <c r="I15" s="91">
        <v>9781.3713608883281</v>
      </c>
      <c r="J15" s="92">
        <v>1105983.5707121929</v>
      </c>
      <c r="K15" s="105">
        <f t="shared" si="24"/>
        <v>5700.9462407844994</v>
      </c>
      <c r="L15" s="91">
        <v>18047.046914392147</v>
      </c>
      <c r="M15" s="92">
        <v>1106020.0965743249</v>
      </c>
      <c r="N15" s="105">
        <f t="shared" si="25"/>
        <v>5701.1345184243546</v>
      </c>
      <c r="P15" s="95">
        <v>6290.5844649480741</v>
      </c>
      <c r="Q15" s="96">
        <v>1105960.7420483606</v>
      </c>
      <c r="R15" s="101">
        <f t="shared" si="1"/>
        <v>5700.8285672595912</v>
      </c>
      <c r="S15" s="95">
        <v>9781.3713608883281</v>
      </c>
      <c r="T15" s="96">
        <v>1105983.5707121929</v>
      </c>
      <c r="U15" s="96">
        <f t="shared" si="2"/>
        <v>5700.9462407844994</v>
      </c>
      <c r="V15" s="95">
        <v>18047.046914392147</v>
      </c>
      <c r="W15" s="96">
        <v>1106020.0965743249</v>
      </c>
      <c r="X15" s="45">
        <f t="shared" si="3"/>
        <v>5701.1345184243546</v>
      </c>
      <c r="Z15" s="74">
        <f t="shared" si="4"/>
        <v>27.394396598916501</v>
      </c>
      <c r="AA15" s="75">
        <f t="shared" si="5"/>
        <v>0.14120822989207227</v>
      </c>
      <c r="AB15" s="76">
        <f t="shared" si="6"/>
        <v>2.4770488884037885E-5</v>
      </c>
      <c r="AC15" s="75">
        <f t="shared" si="7"/>
        <v>54.788793198065832</v>
      </c>
      <c r="AD15" s="75">
        <f t="shared" si="8"/>
        <v>0.28241645978414454</v>
      </c>
      <c r="AE15" s="77">
        <f t="shared" si="9"/>
        <v>4.9540977768075771E-5</v>
      </c>
      <c r="AF15" s="75">
        <f t="shared" si="10"/>
        <v>91.31465533003211</v>
      </c>
      <c r="AG15" s="75">
        <f t="shared" si="11"/>
        <v>0.4706940996393314</v>
      </c>
      <c r="AH15" s="78">
        <f t="shared" si="12"/>
        <v>8.2568296279966747E-5</v>
      </c>
      <c r="AJ15" s="56">
        <f t="shared" si="13"/>
        <v>31.960129365790635</v>
      </c>
      <c r="AK15" s="57">
        <f t="shared" si="14"/>
        <v>0.1647429348759033</v>
      </c>
      <c r="AL15" s="58">
        <f t="shared" si="15"/>
        <v>2.8898903698363287E-5</v>
      </c>
      <c r="AM15" s="57">
        <f t="shared" si="16"/>
        <v>54.788793198065832</v>
      </c>
      <c r="AN15" s="57">
        <f t="shared" si="17"/>
        <v>0.28241645978414454</v>
      </c>
      <c r="AO15" s="58">
        <f t="shared" si="18"/>
        <v>4.9540977768075771E-5</v>
      </c>
      <c r="AP15" s="57">
        <f t="shared" si="19"/>
        <v>91.31465533003211</v>
      </c>
      <c r="AQ15" s="57">
        <f t="shared" si="20"/>
        <v>0.4706940996393314</v>
      </c>
      <c r="AR15" s="59">
        <f t="shared" si="21"/>
        <v>8.2568296279966747E-5</v>
      </c>
      <c r="AT15" s="19">
        <v>1110634.8907502601</v>
      </c>
    </row>
    <row r="16" spans="1:46" x14ac:dyDescent="0.25">
      <c r="A16" s="11" t="s">
        <v>17</v>
      </c>
      <c r="B16" s="12">
        <v>144</v>
      </c>
      <c r="C16" s="28">
        <v>0</v>
      </c>
      <c r="D16" s="16">
        <v>971501.98753770487</v>
      </c>
      <c r="E16" s="29">
        <f t="shared" si="22"/>
        <v>6746.5415801229501</v>
      </c>
      <c r="F16" s="91">
        <v>0</v>
      </c>
      <c r="G16" s="92">
        <v>979568.20233680645</v>
      </c>
      <c r="H16" s="105">
        <f t="shared" si="23"/>
        <v>6802.5569606722675</v>
      </c>
      <c r="I16" s="91">
        <v>0</v>
      </c>
      <c r="J16" s="92">
        <v>987641.37521590816</v>
      </c>
      <c r="K16" s="105">
        <f t="shared" si="24"/>
        <v>6858.6206612215847</v>
      </c>
      <c r="L16" s="91">
        <v>0</v>
      </c>
      <c r="M16" s="92">
        <v>996530.69980137702</v>
      </c>
      <c r="N16" s="105">
        <f t="shared" si="25"/>
        <v>6920.3520819540072</v>
      </c>
      <c r="P16" s="95">
        <v>0</v>
      </c>
      <c r="Q16" s="96">
        <v>980842.05514999002</v>
      </c>
      <c r="R16" s="101">
        <f t="shared" si="1"/>
        <v>6811.4031607638199</v>
      </c>
      <c r="S16" s="95">
        <v>0</v>
      </c>
      <c r="T16" s="96">
        <v>987641.37521590816</v>
      </c>
      <c r="U16" s="96">
        <f t="shared" si="2"/>
        <v>6858.6206612215847</v>
      </c>
      <c r="V16" s="95">
        <v>0</v>
      </c>
      <c r="W16" s="96">
        <v>996530.69980137702</v>
      </c>
      <c r="X16" s="45">
        <f t="shared" si="3"/>
        <v>6920.3520819540072</v>
      </c>
      <c r="Z16" s="74">
        <f t="shared" si="4"/>
        <v>8066.2147991015809</v>
      </c>
      <c r="AA16" s="75">
        <f t="shared" si="5"/>
        <v>56.015380549317342</v>
      </c>
      <c r="AB16" s="76">
        <f t="shared" si="6"/>
        <v>8.3028289211694896E-3</v>
      </c>
      <c r="AC16" s="75">
        <f t="shared" si="7"/>
        <v>16139.387678203289</v>
      </c>
      <c r="AD16" s="75">
        <f t="shared" si="8"/>
        <v>112.07908109863456</v>
      </c>
      <c r="AE16" s="77">
        <f t="shared" si="9"/>
        <v>1.6612820030465447E-2</v>
      </c>
      <c r="AF16" s="75">
        <f t="shared" si="10"/>
        <v>25028.712263672147</v>
      </c>
      <c r="AG16" s="75">
        <f t="shared" si="11"/>
        <v>173.81050183105708</v>
      </c>
      <c r="AH16" s="78">
        <f t="shared" si="12"/>
        <v>2.5762903817734942E-2</v>
      </c>
      <c r="AJ16" s="56">
        <f t="shared" si="13"/>
        <v>9340.0676122851437</v>
      </c>
      <c r="AK16" s="57">
        <f t="shared" si="14"/>
        <v>64.861580640869761</v>
      </c>
      <c r="AL16" s="58">
        <f t="shared" si="15"/>
        <v>9.6140488975816427E-3</v>
      </c>
      <c r="AM16" s="57">
        <f t="shared" si="16"/>
        <v>16139.387678203289</v>
      </c>
      <c r="AN16" s="57">
        <f t="shared" si="17"/>
        <v>112.07908109863456</v>
      </c>
      <c r="AO16" s="58">
        <f t="shared" si="18"/>
        <v>1.6612820030465447E-2</v>
      </c>
      <c r="AP16" s="57">
        <f t="shared" si="19"/>
        <v>25028.712263672147</v>
      </c>
      <c r="AQ16" s="57">
        <f t="shared" si="20"/>
        <v>173.81050183105708</v>
      </c>
      <c r="AR16" s="59">
        <f t="shared" si="21"/>
        <v>2.5762903817734942E-2</v>
      </c>
      <c r="AT16" s="19">
        <v>1016449.2916915501</v>
      </c>
    </row>
    <row r="17" spans="1:46" x14ac:dyDescent="0.25">
      <c r="A17" s="11" t="s">
        <v>18</v>
      </c>
      <c r="B17" s="12">
        <v>200</v>
      </c>
      <c r="C17" s="28">
        <v>0</v>
      </c>
      <c r="D17" s="16">
        <v>1300736.7656050893</v>
      </c>
      <c r="E17" s="29">
        <f t="shared" si="22"/>
        <v>6503.683828025446</v>
      </c>
      <c r="F17" s="91">
        <v>0</v>
      </c>
      <c r="G17" s="92">
        <v>1311490.787162828</v>
      </c>
      <c r="H17" s="105">
        <f t="shared" si="23"/>
        <v>6557.4539358141401</v>
      </c>
      <c r="I17" s="91">
        <v>0</v>
      </c>
      <c r="J17" s="92">
        <v>1322254.4727205667</v>
      </c>
      <c r="K17" s="105">
        <f t="shared" si="24"/>
        <v>6611.2723636028331</v>
      </c>
      <c r="L17" s="91">
        <v>0</v>
      </c>
      <c r="M17" s="92">
        <v>1334002.0174642184</v>
      </c>
      <c r="N17" s="105">
        <f t="shared" si="25"/>
        <v>6670.0100873210922</v>
      </c>
      <c r="P17" s="95">
        <v>0</v>
      </c>
      <c r="Q17" s="96">
        <v>1313185.1847557845</v>
      </c>
      <c r="R17" s="101">
        <f t="shared" si="1"/>
        <v>6565.925923778922</v>
      </c>
      <c r="S17" s="95">
        <v>0</v>
      </c>
      <c r="T17" s="96">
        <v>1322254.4727205667</v>
      </c>
      <c r="U17" s="96">
        <f t="shared" si="2"/>
        <v>6611.2723636028331</v>
      </c>
      <c r="V17" s="95">
        <v>0</v>
      </c>
      <c r="W17" s="96">
        <v>1334002.0174642184</v>
      </c>
      <c r="X17" s="45">
        <f t="shared" si="3"/>
        <v>6670.0100873210922</v>
      </c>
      <c r="Z17" s="74">
        <f t="shared" si="4"/>
        <v>10754.021557738772</v>
      </c>
      <c r="AA17" s="75">
        <f t="shared" si="5"/>
        <v>53.770107788694077</v>
      </c>
      <c r="AB17" s="76">
        <f t="shared" si="6"/>
        <v>8.2676386507274258E-3</v>
      </c>
      <c r="AC17" s="75">
        <f t="shared" si="7"/>
        <v>21517.707115477417</v>
      </c>
      <c r="AD17" s="75">
        <f t="shared" si="8"/>
        <v>107.58853557738712</v>
      </c>
      <c r="AE17" s="77">
        <f t="shared" si="9"/>
        <v>1.6542706936916333E-2</v>
      </c>
      <c r="AF17" s="75">
        <f t="shared" si="10"/>
        <v>33265.251859129174</v>
      </c>
      <c r="AG17" s="75">
        <f t="shared" si="11"/>
        <v>166.3262592956462</v>
      </c>
      <c r="AH17" s="78">
        <f t="shared" si="12"/>
        <v>2.5574161305154306E-2</v>
      </c>
      <c r="AJ17" s="56">
        <f t="shared" si="13"/>
        <v>12448.419150695205</v>
      </c>
      <c r="AK17" s="57">
        <f t="shared" si="14"/>
        <v>62.242095753475951</v>
      </c>
      <c r="AL17" s="58">
        <f t="shared" si="15"/>
        <v>9.570283150183977E-3</v>
      </c>
      <c r="AM17" s="57">
        <f t="shared" si="16"/>
        <v>21517.707115477417</v>
      </c>
      <c r="AN17" s="57">
        <f t="shared" si="17"/>
        <v>107.58853557738712</v>
      </c>
      <c r="AO17" s="58">
        <f t="shared" si="18"/>
        <v>1.6542706936916333E-2</v>
      </c>
      <c r="AP17" s="57">
        <f t="shared" si="19"/>
        <v>33265.251859129174</v>
      </c>
      <c r="AQ17" s="57">
        <f t="shared" si="20"/>
        <v>166.3262592956462</v>
      </c>
      <c r="AR17" s="59">
        <f t="shared" si="21"/>
        <v>2.5574161305154306E-2</v>
      </c>
      <c r="AT17" s="19">
        <v>1270906.14526529</v>
      </c>
    </row>
    <row r="18" spans="1:46" x14ac:dyDescent="0.25">
      <c r="A18" s="11" t="s">
        <v>19</v>
      </c>
      <c r="B18" s="12">
        <v>127</v>
      </c>
      <c r="C18" s="28">
        <v>93832.329247118367</v>
      </c>
      <c r="D18" s="16">
        <v>961331.51116579561</v>
      </c>
      <c r="E18" s="29">
        <f t="shared" si="22"/>
        <v>7569.5394579983904</v>
      </c>
      <c r="F18" s="91">
        <v>87030.292747137923</v>
      </c>
      <c r="G18" s="92">
        <v>961039.42611288256</v>
      </c>
      <c r="H18" s="105">
        <f t="shared" si="23"/>
        <v>7567.2395756919886</v>
      </c>
      <c r="I18" s="91">
        <v>80222.119607157467</v>
      </c>
      <c r="J18" s="92">
        <v>960747.34105996939</v>
      </c>
      <c r="K18" s="105">
        <f t="shared" si="24"/>
        <v>7564.939693385586</v>
      </c>
      <c r="L18" s="91">
        <v>72798.118280517301</v>
      </c>
      <c r="M18" s="92">
        <v>960357.89432275214</v>
      </c>
      <c r="N18" s="105">
        <f t="shared" si="25"/>
        <v>7561.8731836437173</v>
      </c>
      <c r="P18" s="95">
        <v>85958.811473808077</v>
      </c>
      <c r="Q18" s="96">
        <v>960990.74527073046</v>
      </c>
      <c r="R18" s="101">
        <f t="shared" si="1"/>
        <v>7566.8562619742552</v>
      </c>
      <c r="S18" s="95">
        <v>80222.119607157467</v>
      </c>
      <c r="T18" s="96">
        <v>960747.34105996939</v>
      </c>
      <c r="U18" s="96">
        <f t="shared" si="2"/>
        <v>7564.939693385586</v>
      </c>
      <c r="V18" s="95">
        <v>72798.118280517301</v>
      </c>
      <c r="W18" s="96">
        <v>960357.89432275214</v>
      </c>
      <c r="X18" s="101">
        <f t="shared" si="3"/>
        <v>7561.8731836437173</v>
      </c>
      <c r="Z18" s="74">
        <f t="shared" si="4"/>
        <v>-292.08505291305482</v>
      </c>
      <c r="AA18" s="75">
        <f t="shared" si="5"/>
        <v>-2.2998823064017415</v>
      </c>
      <c r="AB18" s="76">
        <f t="shared" si="6"/>
        <v>-3.0383384869888747E-4</v>
      </c>
      <c r="AC18" s="75">
        <f t="shared" si="7"/>
        <v>-584.17010582622606</v>
      </c>
      <c r="AD18" s="75">
        <f t="shared" si="8"/>
        <v>-4.5997646128043925</v>
      </c>
      <c r="AE18" s="77">
        <f t="shared" si="9"/>
        <v>-6.0766769739789507E-4</v>
      </c>
      <c r="AF18" s="75">
        <f t="shared" si="10"/>
        <v>-973.61684304347727</v>
      </c>
      <c r="AG18" s="75">
        <f t="shared" si="11"/>
        <v>-7.6662743546730781</v>
      </c>
      <c r="AH18" s="78">
        <f t="shared" si="12"/>
        <v>-1.0127794956630383E-3</v>
      </c>
      <c r="AJ18" s="56">
        <f t="shared" si="13"/>
        <v>-340.76589506515302</v>
      </c>
      <c r="AK18" s="57">
        <f t="shared" si="14"/>
        <v>-2.6831960241352135</v>
      </c>
      <c r="AL18" s="58">
        <f t="shared" si="15"/>
        <v>-3.5447282348201532E-4</v>
      </c>
      <c r="AM18" s="57">
        <f t="shared" si="16"/>
        <v>-584.17010582622606</v>
      </c>
      <c r="AN18" s="57">
        <f t="shared" si="17"/>
        <v>-4.5997646128043925</v>
      </c>
      <c r="AO18" s="58">
        <f t="shared" si="18"/>
        <v>-6.0766769739789507E-4</v>
      </c>
      <c r="AP18" s="57">
        <f t="shared" si="19"/>
        <v>-973.61684304347727</v>
      </c>
      <c r="AQ18" s="57">
        <f t="shared" si="20"/>
        <v>-7.6662743546730781</v>
      </c>
      <c r="AR18" s="59">
        <f t="shared" si="21"/>
        <v>-1.0127794956630383E-3</v>
      </c>
      <c r="AT18" s="19">
        <v>923208.83692881395</v>
      </c>
    </row>
    <row r="19" spans="1:46" x14ac:dyDescent="0.25">
      <c r="A19" s="11" t="s">
        <v>20</v>
      </c>
      <c r="B19" s="12">
        <v>202</v>
      </c>
      <c r="C19" s="28">
        <v>0</v>
      </c>
      <c r="D19" s="16">
        <v>1217474.5938092235</v>
      </c>
      <c r="E19" s="29">
        <f t="shared" si="22"/>
        <v>6027.1019495506116</v>
      </c>
      <c r="F19" s="91">
        <v>0</v>
      </c>
      <c r="G19" s="92">
        <v>1221519.850710836</v>
      </c>
      <c r="H19" s="105">
        <f t="shared" si="23"/>
        <v>6047.1279738160201</v>
      </c>
      <c r="I19" s="91">
        <v>0</v>
      </c>
      <c r="J19" s="92">
        <v>1225574.868252448</v>
      </c>
      <c r="K19" s="105">
        <f t="shared" si="24"/>
        <v>6067.2023180814258</v>
      </c>
      <c r="L19" s="91">
        <v>0</v>
      </c>
      <c r="M19" s="92">
        <v>1228351.4819479312</v>
      </c>
      <c r="N19" s="105">
        <f t="shared" si="25"/>
        <v>6080.9479304353035</v>
      </c>
      <c r="P19" s="95">
        <v>0</v>
      </c>
      <c r="Q19" s="96">
        <v>1222095.141467771</v>
      </c>
      <c r="R19" s="101">
        <f t="shared" si="1"/>
        <v>6049.9759478602527</v>
      </c>
      <c r="S19" s="95">
        <v>0</v>
      </c>
      <c r="T19" s="96">
        <v>1225574.868252448</v>
      </c>
      <c r="U19" s="96">
        <f t="shared" si="2"/>
        <v>6067.2023180814258</v>
      </c>
      <c r="V19" s="95">
        <v>0</v>
      </c>
      <c r="W19" s="96">
        <v>1228351.4819479312</v>
      </c>
      <c r="X19" s="101">
        <f t="shared" si="3"/>
        <v>6080.9479304353035</v>
      </c>
      <c r="Z19" s="74">
        <f t="shared" si="4"/>
        <v>4045.2569016125053</v>
      </c>
      <c r="AA19" s="75">
        <f t="shared" si="5"/>
        <v>20.026024265408523</v>
      </c>
      <c r="AB19" s="76">
        <f t="shared" si="6"/>
        <v>3.3226622733504101E-3</v>
      </c>
      <c r="AC19" s="75">
        <f t="shared" si="7"/>
        <v>8100.2744432245381</v>
      </c>
      <c r="AD19" s="75">
        <f t="shared" si="8"/>
        <v>40.100368530814194</v>
      </c>
      <c r="AE19" s="77">
        <f t="shared" si="9"/>
        <v>6.6533416667697368E-3</v>
      </c>
      <c r="AF19" s="75">
        <f t="shared" si="10"/>
        <v>10876.888138707727</v>
      </c>
      <c r="AG19" s="75">
        <f t="shared" si="11"/>
        <v>53.845980884691926</v>
      </c>
      <c r="AH19" s="78">
        <f t="shared" si="12"/>
        <v>8.9339754554353858E-3</v>
      </c>
      <c r="AJ19" s="56">
        <f t="shared" si="13"/>
        <v>4620.5476585475262</v>
      </c>
      <c r="AK19" s="57">
        <f t="shared" si="14"/>
        <v>22.873998309641138</v>
      </c>
      <c r="AL19" s="58">
        <f t="shared" si="15"/>
        <v>3.7951902093420957E-3</v>
      </c>
      <c r="AM19" s="57">
        <f t="shared" si="16"/>
        <v>8100.2744432245381</v>
      </c>
      <c r="AN19" s="57">
        <f t="shared" si="17"/>
        <v>40.100368530814194</v>
      </c>
      <c r="AO19" s="58">
        <f t="shared" si="18"/>
        <v>6.6533416667697368E-3</v>
      </c>
      <c r="AP19" s="57">
        <f t="shared" si="19"/>
        <v>10876.888138707727</v>
      </c>
      <c r="AQ19" s="57">
        <f t="shared" si="20"/>
        <v>53.845980884691926</v>
      </c>
      <c r="AR19" s="59">
        <f t="shared" si="21"/>
        <v>8.9339754554353858E-3</v>
      </c>
      <c r="AT19" s="19">
        <v>1209354.5681112399</v>
      </c>
    </row>
    <row r="20" spans="1:46" x14ac:dyDescent="0.25">
      <c r="A20" s="11" t="s">
        <v>21</v>
      </c>
      <c r="B20" s="12">
        <v>181</v>
      </c>
      <c r="C20" s="28">
        <v>0</v>
      </c>
      <c r="D20" s="16">
        <v>1202337.9894413792</v>
      </c>
      <c r="E20" s="29">
        <f t="shared" si="22"/>
        <v>6642.7513228805483</v>
      </c>
      <c r="F20" s="91">
        <v>0</v>
      </c>
      <c r="G20" s="92">
        <v>1210711.7493764705</v>
      </c>
      <c r="H20" s="105">
        <f t="shared" si="23"/>
        <v>6689.0151899252514</v>
      </c>
      <c r="I20" s="91">
        <v>0</v>
      </c>
      <c r="J20" s="92">
        <v>1219094.2552315614</v>
      </c>
      <c r="K20" s="105">
        <f t="shared" si="24"/>
        <v>6735.3273769699526</v>
      </c>
      <c r="L20" s="91">
        <v>0</v>
      </c>
      <c r="M20" s="92">
        <v>1227914.2771250161</v>
      </c>
      <c r="N20" s="105">
        <f t="shared" si="25"/>
        <v>6784.0567796962214</v>
      </c>
      <c r="P20" s="95">
        <v>0</v>
      </c>
      <c r="Q20" s="96">
        <v>1212018.7409356521</v>
      </c>
      <c r="R20" s="101">
        <f t="shared" si="1"/>
        <v>6696.2361377660336</v>
      </c>
      <c r="S20" s="95">
        <v>0</v>
      </c>
      <c r="T20" s="96">
        <v>1219094.2552315614</v>
      </c>
      <c r="U20" s="96">
        <f t="shared" si="2"/>
        <v>6735.3273769699526</v>
      </c>
      <c r="V20" s="95">
        <v>0</v>
      </c>
      <c r="W20" s="96">
        <v>1227914.2771250161</v>
      </c>
      <c r="X20" s="101">
        <f t="shared" si="3"/>
        <v>6784.0567796962214</v>
      </c>
      <c r="Z20" s="74">
        <f t="shared" si="4"/>
        <v>8373.7599350912496</v>
      </c>
      <c r="AA20" s="75">
        <f t="shared" si="5"/>
        <v>46.263867044703147</v>
      </c>
      <c r="AB20" s="76">
        <f t="shared" si="6"/>
        <v>6.9645640482355713E-3</v>
      </c>
      <c r="AC20" s="75">
        <f t="shared" si="7"/>
        <v>16756.265790182166</v>
      </c>
      <c r="AD20" s="75">
        <f t="shared" si="8"/>
        <v>92.576054089404352</v>
      </c>
      <c r="AE20" s="77">
        <f t="shared" si="9"/>
        <v>1.3936402190840989E-2</v>
      </c>
      <c r="AF20" s="75">
        <f t="shared" si="10"/>
        <v>25576.287683636881</v>
      </c>
      <c r="AG20" s="75">
        <f t="shared" si="11"/>
        <v>141.3054568156731</v>
      </c>
      <c r="AH20" s="78">
        <f t="shared" si="12"/>
        <v>2.1272128060696047E-2</v>
      </c>
      <c r="AJ20" s="56">
        <f t="shared" si="13"/>
        <v>9680.7514942728449</v>
      </c>
      <c r="AK20" s="57">
        <f t="shared" si="14"/>
        <v>53.484814885485321</v>
      </c>
      <c r="AL20" s="58">
        <f t="shared" si="15"/>
        <v>8.0516057708287479E-3</v>
      </c>
      <c r="AM20" s="57">
        <f t="shared" si="16"/>
        <v>16756.265790182166</v>
      </c>
      <c r="AN20" s="57">
        <f t="shared" si="17"/>
        <v>92.576054089404352</v>
      </c>
      <c r="AO20" s="58">
        <f t="shared" si="18"/>
        <v>1.3936402190840989E-2</v>
      </c>
      <c r="AP20" s="57">
        <f t="shared" si="19"/>
        <v>25576.287683636881</v>
      </c>
      <c r="AQ20" s="57">
        <f t="shared" si="20"/>
        <v>141.3054568156731</v>
      </c>
      <c r="AR20" s="59">
        <f t="shared" si="21"/>
        <v>2.1272128060696047E-2</v>
      </c>
      <c r="AT20" s="19">
        <v>1432295.32496823</v>
      </c>
    </row>
    <row r="21" spans="1:46" x14ac:dyDescent="0.25">
      <c r="A21" s="11" t="s">
        <v>22</v>
      </c>
      <c r="B21" s="12">
        <v>166</v>
      </c>
      <c r="C21" s="28">
        <v>0</v>
      </c>
      <c r="D21" s="16">
        <v>1054156.8214192281</v>
      </c>
      <c r="E21" s="29">
        <f t="shared" si="22"/>
        <v>6350.3422977061937</v>
      </c>
      <c r="F21" s="91">
        <v>0</v>
      </c>
      <c r="G21" s="92">
        <v>1059674.8205656055</v>
      </c>
      <c r="H21" s="105">
        <f t="shared" si="23"/>
        <v>6383.5832564193106</v>
      </c>
      <c r="I21" s="91">
        <v>0</v>
      </c>
      <c r="J21" s="92">
        <v>1065200.8408319829</v>
      </c>
      <c r="K21" s="105">
        <f t="shared" si="24"/>
        <v>6416.8725351324274</v>
      </c>
      <c r="L21" s="91">
        <v>0</v>
      </c>
      <c r="M21" s="92">
        <v>1070407.5179738195</v>
      </c>
      <c r="N21" s="105">
        <f t="shared" si="25"/>
        <v>6448.2380600832503</v>
      </c>
      <c r="P21" s="95">
        <v>0</v>
      </c>
      <c r="Q21" s="96">
        <v>1060513.1974433349</v>
      </c>
      <c r="R21" s="101">
        <f t="shared" si="1"/>
        <v>6388.633719538162</v>
      </c>
      <c r="S21" s="95">
        <v>0</v>
      </c>
      <c r="T21" s="96">
        <v>1065200.8408319829</v>
      </c>
      <c r="U21" s="96">
        <f t="shared" si="2"/>
        <v>6416.8725351324274</v>
      </c>
      <c r="V21" s="95">
        <v>0</v>
      </c>
      <c r="W21" s="96">
        <v>1070407.5179738195</v>
      </c>
      <c r="X21" s="101">
        <f t="shared" si="3"/>
        <v>6448.2380600832503</v>
      </c>
      <c r="Z21" s="74">
        <f t="shared" si="4"/>
        <v>5517.999146377435</v>
      </c>
      <c r="AA21" s="75">
        <f t="shared" si="5"/>
        <v>33.240958713116925</v>
      </c>
      <c r="AB21" s="76">
        <f t="shared" si="6"/>
        <v>5.2345144804436588E-3</v>
      </c>
      <c r="AC21" s="75">
        <f t="shared" si="7"/>
        <v>11044.019412754802</v>
      </c>
      <c r="AD21" s="75">
        <f t="shared" si="8"/>
        <v>66.530237426233725</v>
      </c>
      <c r="AE21" s="77">
        <f t="shared" si="9"/>
        <v>1.0476637999539821E-2</v>
      </c>
      <c r="AF21" s="75">
        <f t="shared" si="10"/>
        <v>16250.696554591414</v>
      </c>
      <c r="AG21" s="75">
        <f t="shared" si="11"/>
        <v>97.895762377056599</v>
      </c>
      <c r="AH21" s="78">
        <f t="shared" si="12"/>
        <v>1.541582450010884E-2</v>
      </c>
      <c r="AJ21" s="56">
        <f t="shared" si="13"/>
        <v>6356.3760241067503</v>
      </c>
      <c r="AK21" s="57">
        <f t="shared" si="14"/>
        <v>38.291421831968364</v>
      </c>
      <c r="AL21" s="58">
        <f t="shared" si="15"/>
        <v>6.0298201320265216E-3</v>
      </c>
      <c r="AM21" s="57">
        <f t="shared" si="16"/>
        <v>11044.019412754802</v>
      </c>
      <c r="AN21" s="57">
        <f t="shared" si="17"/>
        <v>66.530237426233725</v>
      </c>
      <c r="AO21" s="58">
        <f t="shared" si="18"/>
        <v>1.0476637999539821E-2</v>
      </c>
      <c r="AP21" s="57">
        <f t="shared" si="19"/>
        <v>16250.696554591414</v>
      </c>
      <c r="AQ21" s="57">
        <f t="shared" si="20"/>
        <v>97.895762377056599</v>
      </c>
      <c r="AR21" s="59">
        <f t="shared" si="21"/>
        <v>1.541582450010884E-2</v>
      </c>
      <c r="AT21" s="19">
        <v>1113768.1087939001</v>
      </c>
    </row>
    <row r="22" spans="1:46" x14ac:dyDescent="0.25">
      <c r="A22" s="11" t="s">
        <v>23</v>
      </c>
      <c r="B22" s="12">
        <v>73</v>
      </c>
      <c r="C22" s="28">
        <v>0</v>
      </c>
      <c r="D22" s="16">
        <v>535740.78699767776</v>
      </c>
      <c r="E22" s="29">
        <f t="shared" si="22"/>
        <v>7338.9148903791474</v>
      </c>
      <c r="F22" s="91">
        <v>0</v>
      </c>
      <c r="G22" s="92">
        <v>539048.57827870199</v>
      </c>
      <c r="H22" s="105">
        <f t="shared" si="23"/>
        <v>7384.227099708246</v>
      </c>
      <c r="I22" s="91">
        <v>0</v>
      </c>
      <c r="J22" s="92">
        <v>542359.89691972593</v>
      </c>
      <c r="K22" s="105">
        <f t="shared" si="24"/>
        <v>7429.5876290373417</v>
      </c>
      <c r="L22" s="91">
        <v>0</v>
      </c>
      <c r="M22" s="92">
        <v>545824.51530109148</v>
      </c>
      <c r="N22" s="105">
        <f t="shared" si="25"/>
        <v>7477.0481548094722</v>
      </c>
      <c r="P22" s="95">
        <v>0</v>
      </c>
      <c r="Q22" s="96">
        <v>539564.12896887248</v>
      </c>
      <c r="R22" s="101">
        <f t="shared" si="1"/>
        <v>7391.2894379297604</v>
      </c>
      <c r="S22" s="95">
        <v>0</v>
      </c>
      <c r="T22" s="96">
        <v>542359.89691972593</v>
      </c>
      <c r="U22" s="96">
        <f t="shared" si="2"/>
        <v>7429.5876290373417</v>
      </c>
      <c r="V22" s="95">
        <v>0</v>
      </c>
      <c r="W22" s="96">
        <v>545824.51530109148</v>
      </c>
      <c r="X22" s="101">
        <f t="shared" si="3"/>
        <v>7477.0481548094722</v>
      </c>
      <c r="Z22" s="74">
        <f t="shared" si="4"/>
        <v>3307.7912810242269</v>
      </c>
      <c r="AA22" s="75">
        <f t="shared" si="5"/>
        <v>45.31220932909855</v>
      </c>
      <c r="AB22" s="76">
        <f t="shared" si="6"/>
        <v>6.1742382907996364E-3</v>
      </c>
      <c r="AC22" s="75">
        <f t="shared" si="7"/>
        <v>6619.1099220481701</v>
      </c>
      <c r="AD22" s="75">
        <f t="shared" si="8"/>
        <v>90.672738658194248</v>
      </c>
      <c r="AE22" s="77">
        <f t="shared" si="9"/>
        <v>1.2355060661223972E-2</v>
      </c>
      <c r="AF22" s="75">
        <f t="shared" si="10"/>
        <v>10083.728303413722</v>
      </c>
      <c r="AG22" s="75">
        <f t="shared" si="11"/>
        <v>138.13326443032474</v>
      </c>
      <c r="AH22" s="78">
        <f t="shared" si="12"/>
        <v>1.8822028391609871E-2</v>
      </c>
      <c r="AJ22" s="56">
        <f t="shared" si="13"/>
        <v>3823.3419711947208</v>
      </c>
      <c r="AK22" s="57">
        <f t="shared" si="14"/>
        <v>52.374547550612988</v>
      </c>
      <c r="AL22" s="58">
        <f t="shared" si="15"/>
        <v>7.136551974362409E-3</v>
      </c>
      <c r="AM22" s="57">
        <f t="shared" si="16"/>
        <v>6619.1099220481701</v>
      </c>
      <c r="AN22" s="57">
        <f t="shared" si="17"/>
        <v>90.672738658194248</v>
      </c>
      <c r="AO22" s="58">
        <f t="shared" si="18"/>
        <v>1.2355060661223972E-2</v>
      </c>
      <c r="AP22" s="57">
        <f t="shared" si="19"/>
        <v>10083.728303413722</v>
      </c>
      <c r="AQ22" s="57">
        <f t="shared" si="20"/>
        <v>138.13326443032474</v>
      </c>
      <c r="AR22" s="59">
        <f t="shared" si="21"/>
        <v>1.8822028391609871E-2</v>
      </c>
      <c r="AT22" s="19">
        <v>667150.65371121501</v>
      </c>
    </row>
    <row r="23" spans="1:46" x14ac:dyDescent="0.25">
      <c r="A23" s="11" t="s">
        <v>24</v>
      </c>
      <c r="B23" s="12">
        <v>131</v>
      </c>
      <c r="C23" s="28">
        <v>0</v>
      </c>
      <c r="D23" s="16">
        <v>864394.40200157708</v>
      </c>
      <c r="E23" s="29">
        <f t="shared" si="22"/>
        <v>6598.4305496303596</v>
      </c>
      <c r="F23" s="91">
        <v>0</v>
      </c>
      <c r="G23" s="92">
        <v>870316.83777463518</v>
      </c>
      <c r="H23" s="105">
        <f t="shared" si="23"/>
        <v>6643.6399830124819</v>
      </c>
      <c r="I23" s="91">
        <v>0</v>
      </c>
      <c r="J23" s="92">
        <v>876245.60346769309</v>
      </c>
      <c r="K23" s="105">
        <f t="shared" si="24"/>
        <v>6688.8977363946033</v>
      </c>
      <c r="L23" s="91">
        <v>0</v>
      </c>
      <c r="M23" s="92">
        <v>882444.98081177054</v>
      </c>
      <c r="N23" s="105">
        <f t="shared" si="25"/>
        <v>6736.221227570767</v>
      </c>
      <c r="P23" s="95">
        <v>0</v>
      </c>
      <c r="Q23" s="96">
        <v>871239.76014014473</v>
      </c>
      <c r="R23" s="101">
        <f t="shared" si="1"/>
        <v>6650.6851919095016</v>
      </c>
      <c r="S23" s="95">
        <v>0</v>
      </c>
      <c r="T23" s="96">
        <v>876245.60346769309</v>
      </c>
      <c r="U23" s="96">
        <f t="shared" si="2"/>
        <v>6688.8977363946033</v>
      </c>
      <c r="V23" s="95">
        <v>0</v>
      </c>
      <c r="W23" s="96">
        <v>882444.98081177054</v>
      </c>
      <c r="X23" s="101">
        <f t="shared" si="3"/>
        <v>6736.221227570767</v>
      </c>
      <c r="Z23" s="74">
        <f t="shared" si="4"/>
        <v>5922.4357730580959</v>
      </c>
      <c r="AA23" s="75">
        <f t="shared" si="5"/>
        <v>45.20943338212237</v>
      </c>
      <c r="AB23" s="76">
        <f t="shared" si="6"/>
        <v>6.8515434150708725E-3</v>
      </c>
      <c r="AC23" s="75">
        <f t="shared" si="7"/>
        <v>11851.201466116006</v>
      </c>
      <c r="AD23" s="75">
        <f t="shared" si="8"/>
        <v>90.467186764243706</v>
      </c>
      <c r="AE23" s="77">
        <f t="shared" si="9"/>
        <v>1.3710409783628264E-2</v>
      </c>
      <c r="AF23" s="75">
        <f t="shared" si="10"/>
        <v>18050.57881019346</v>
      </c>
      <c r="AG23" s="75">
        <f t="shared" si="11"/>
        <v>137.79067794040748</v>
      </c>
      <c r="AH23" s="78">
        <f t="shared" si="12"/>
        <v>2.0882341172496911E-2</v>
      </c>
      <c r="AJ23" s="56">
        <f t="shared" si="13"/>
        <v>6845.3581385676516</v>
      </c>
      <c r="AK23" s="57">
        <f t="shared" si="14"/>
        <v>52.25464227914199</v>
      </c>
      <c r="AL23" s="58">
        <f t="shared" si="15"/>
        <v>7.9192532051533468E-3</v>
      </c>
      <c r="AM23" s="57">
        <f t="shared" si="16"/>
        <v>11851.201466116006</v>
      </c>
      <c r="AN23" s="57">
        <f t="shared" si="17"/>
        <v>90.467186764243706</v>
      </c>
      <c r="AO23" s="58">
        <f t="shared" si="18"/>
        <v>1.3710409783628264E-2</v>
      </c>
      <c r="AP23" s="57">
        <f t="shared" si="19"/>
        <v>18050.57881019346</v>
      </c>
      <c r="AQ23" s="57">
        <f t="shared" si="20"/>
        <v>137.79067794040748</v>
      </c>
      <c r="AR23" s="59">
        <f t="shared" si="21"/>
        <v>2.0882341172496911E-2</v>
      </c>
      <c r="AT23" s="19">
        <v>888031.40726724698</v>
      </c>
    </row>
    <row r="24" spans="1:46" x14ac:dyDescent="0.25">
      <c r="A24" s="11" t="s">
        <v>25</v>
      </c>
      <c r="B24" s="12">
        <v>170</v>
      </c>
      <c r="C24" s="28">
        <v>50741.303017553175</v>
      </c>
      <c r="D24" s="16">
        <v>1104930.076878486</v>
      </c>
      <c r="E24" s="29">
        <f t="shared" si="22"/>
        <v>6499.588687520506</v>
      </c>
      <c r="F24" s="91">
        <v>50389.710390442146</v>
      </c>
      <c r="G24" s="92">
        <v>1104993.1206193431</v>
      </c>
      <c r="H24" s="105">
        <f t="shared" si="23"/>
        <v>6499.9595330549591</v>
      </c>
      <c r="I24" s="91">
        <v>50029.903363330974</v>
      </c>
      <c r="J24" s="92">
        <v>1105056.1643602003</v>
      </c>
      <c r="K24" s="105">
        <f t="shared" si="24"/>
        <v>6500.3303785894132</v>
      </c>
      <c r="L24" s="91">
        <v>51763.591260515954</v>
      </c>
      <c r="M24" s="92">
        <v>1105140.2226813431</v>
      </c>
      <c r="N24" s="105">
        <f t="shared" si="25"/>
        <v>6500.8248393020185</v>
      </c>
      <c r="P24" s="95">
        <v>50414.360052590411</v>
      </c>
      <c r="Q24" s="96">
        <v>1105003.6279094862</v>
      </c>
      <c r="R24" s="101">
        <f t="shared" si="1"/>
        <v>6500.0213406440362</v>
      </c>
      <c r="S24" s="95">
        <v>50029.903363330974</v>
      </c>
      <c r="T24" s="96">
        <v>1105056.1643602003</v>
      </c>
      <c r="U24" s="96">
        <f t="shared" si="2"/>
        <v>6500.3303785894132</v>
      </c>
      <c r="V24" s="95">
        <v>51763.591260515954</v>
      </c>
      <c r="W24" s="96">
        <v>1105140.2226813431</v>
      </c>
      <c r="X24" s="101">
        <f t="shared" si="3"/>
        <v>6500.8248393020185</v>
      </c>
      <c r="Z24" s="74">
        <f t="shared" si="4"/>
        <v>63.043740857159719</v>
      </c>
      <c r="AA24" s="75">
        <f t="shared" si="5"/>
        <v>0.3708455344531103</v>
      </c>
      <c r="AB24" s="76">
        <f t="shared" si="6"/>
        <v>5.7056769632999994E-5</v>
      </c>
      <c r="AC24" s="75">
        <f t="shared" si="7"/>
        <v>126.08748171431944</v>
      </c>
      <c r="AD24" s="75">
        <f t="shared" si="8"/>
        <v>0.7416910689071301</v>
      </c>
      <c r="AE24" s="77">
        <f t="shared" si="9"/>
        <v>1.1411353926613992E-4</v>
      </c>
      <c r="AF24" s="75">
        <f t="shared" si="10"/>
        <v>210.14580285712145</v>
      </c>
      <c r="AG24" s="75">
        <f t="shared" si="11"/>
        <v>1.2361517815124898</v>
      </c>
      <c r="AH24" s="78">
        <f t="shared" si="12"/>
        <v>1.9018923211032649E-4</v>
      </c>
      <c r="AJ24" s="56">
        <f t="shared" si="13"/>
        <v>73.551031000213698</v>
      </c>
      <c r="AK24" s="57">
        <f t="shared" si="14"/>
        <v>0.43265312353014451</v>
      </c>
      <c r="AL24" s="58">
        <f t="shared" si="15"/>
        <v>6.6566231238733212E-5</v>
      </c>
      <c r="AM24" s="57">
        <f t="shared" si="16"/>
        <v>126.08748171431944</v>
      </c>
      <c r="AN24" s="57">
        <f t="shared" si="17"/>
        <v>0.7416910689071301</v>
      </c>
      <c r="AO24" s="58">
        <f t="shared" si="18"/>
        <v>1.1411353926613992E-4</v>
      </c>
      <c r="AP24" s="57">
        <f t="shared" si="19"/>
        <v>210.14580285712145</v>
      </c>
      <c r="AQ24" s="57">
        <f t="shared" si="20"/>
        <v>1.2361517815124898</v>
      </c>
      <c r="AR24" s="59">
        <f t="shared" si="21"/>
        <v>1.9018923211032649E-4</v>
      </c>
      <c r="AT24" s="19">
        <v>1193251.2880128501</v>
      </c>
    </row>
    <row r="25" spans="1:46" x14ac:dyDescent="0.25">
      <c r="A25" s="11" t="s">
        <v>26</v>
      </c>
      <c r="B25" s="12">
        <v>243</v>
      </c>
      <c r="C25" s="28">
        <v>0</v>
      </c>
      <c r="D25" s="16">
        <v>1392996.0430746013</v>
      </c>
      <c r="E25" s="29">
        <f t="shared" si="22"/>
        <v>5732.4940044222276</v>
      </c>
      <c r="F25" s="91">
        <v>0</v>
      </c>
      <c r="G25" s="92">
        <v>1391823.324401181</v>
      </c>
      <c r="H25" s="105">
        <f t="shared" si="23"/>
        <v>5727.6680016509508</v>
      </c>
      <c r="I25" s="91">
        <v>0</v>
      </c>
      <c r="J25" s="92">
        <v>1390662.3474877602</v>
      </c>
      <c r="K25" s="105">
        <f t="shared" si="24"/>
        <v>5722.8903188796721</v>
      </c>
      <c r="L25" s="91">
        <v>0</v>
      </c>
      <c r="M25" s="92">
        <v>1385950.4745298661</v>
      </c>
      <c r="N25" s="105">
        <f t="shared" si="25"/>
        <v>5703.4998951846346</v>
      </c>
      <c r="P25" s="95">
        <v>0</v>
      </c>
      <c r="Q25" s="96">
        <v>1391508.8749989441</v>
      </c>
      <c r="R25" s="101">
        <f t="shared" si="1"/>
        <v>5726.3739711890703</v>
      </c>
      <c r="S25" s="95">
        <v>0</v>
      </c>
      <c r="T25" s="96">
        <v>1390662.3474877602</v>
      </c>
      <c r="U25" s="96">
        <f t="shared" si="2"/>
        <v>5722.8903188796721</v>
      </c>
      <c r="V25" s="95">
        <v>0</v>
      </c>
      <c r="W25" s="96">
        <v>1385950.4745298661</v>
      </c>
      <c r="X25" s="101">
        <f t="shared" si="3"/>
        <v>5703.4998951846346</v>
      </c>
      <c r="Z25" s="74">
        <f t="shared" si="4"/>
        <v>-1172.7186734203715</v>
      </c>
      <c r="AA25" s="75">
        <f t="shared" si="5"/>
        <v>-4.8260027712767624</v>
      </c>
      <c r="AB25" s="76">
        <f t="shared" si="6"/>
        <v>-8.4186791430637881E-4</v>
      </c>
      <c r="AC25" s="75">
        <f t="shared" si="7"/>
        <v>-2333.6955868410878</v>
      </c>
      <c r="AD25" s="75">
        <f t="shared" si="8"/>
        <v>-9.6036855425554677</v>
      </c>
      <c r="AE25" s="77">
        <f t="shared" si="9"/>
        <v>-1.6753066876558232E-3</v>
      </c>
      <c r="AF25" s="75">
        <f t="shared" si="10"/>
        <v>-7045.5685447352007</v>
      </c>
      <c r="AG25" s="75">
        <f t="shared" si="11"/>
        <v>-28.994109237592966</v>
      </c>
      <c r="AH25" s="78">
        <f t="shared" si="12"/>
        <v>-5.0578525185069516E-3</v>
      </c>
      <c r="AJ25" s="56">
        <f t="shared" si="13"/>
        <v>-1487.1680756572168</v>
      </c>
      <c r="AK25" s="57">
        <f t="shared" si="14"/>
        <v>-6.1200332331573009</v>
      </c>
      <c r="AL25" s="58">
        <f t="shared" si="15"/>
        <v>-1.0676039483750203E-3</v>
      </c>
      <c r="AM25" s="57">
        <f t="shared" si="16"/>
        <v>-2333.6955868410878</v>
      </c>
      <c r="AN25" s="57">
        <f t="shared" si="17"/>
        <v>-9.6036855425554677</v>
      </c>
      <c r="AO25" s="58">
        <f t="shared" si="18"/>
        <v>-1.6753066876558232E-3</v>
      </c>
      <c r="AP25" s="57">
        <f t="shared" si="19"/>
        <v>-7045.5685447352007</v>
      </c>
      <c r="AQ25" s="57">
        <f t="shared" si="20"/>
        <v>-28.994109237592966</v>
      </c>
      <c r="AR25" s="59">
        <f t="shared" si="21"/>
        <v>-5.0578525185069516E-3</v>
      </c>
      <c r="AT25" s="19">
        <v>1352192.13525492</v>
      </c>
    </row>
    <row r="26" spans="1:46" x14ac:dyDescent="0.25">
      <c r="A26" s="11" t="s">
        <v>27</v>
      </c>
      <c r="B26" s="12">
        <v>161</v>
      </c>
      <c r="C26" s="28">
        <v>0</v>
      </c>
      <c r="D26" s="16">
        <v>1075124.9548666668</v>
      </c>
      <c r="E26" s="29">
        <f t="shared" si="22"/>
        <v>6677.794750724639</v>
      </c>
      <c r="F26" s="91">
        <v>0</v>
      </c>
      <c r="G26" s="92">
        <v>1085350.4064940822</v>
      </c>
      <c r="H26" s="105">
        <f t="shared" si="23"/>
        <v>6741.3068726340507</v>
      </c>
      <c r="I26" s="91">
        <v>0</v>
      </c>
      <c r="J26" s="92">
        <v>1095583.6376414974</v>
      </c>
      <c r="K26" s="105">
        <f t="shared" si="24"/>
        <v>6804.8673145434623</v>
      </c>
      <c r="L26" s="91">
        <v>0</v>
      </c>
      <c r="M26" s="92">
        <v>1107131.6968580512</v>
      </c>
      <c r="N26" s="105">
        <f t="shared" si="25"/>
        <v>6876.5943904226788</v>
      </c>
      <c r="P26" s="95">
        <v>0</v>
      </c>
      <c r="Q26" s="96">
        <v>1086975.8072686512</v>
      </c>
      <c r="R26" s="101">
        <f t="shared" si="1"/>
        <v>6751.4025296189511</v>
      </c>
      <c r="S26" s="95">
        <v>0</v>
      </c>
      <c r="T26" s="96">
        <v>1095583.6376414974</v>
      </c>
      <c r="U26" s="96">
        <f t="shared" si="2"/>
        <v>6804.8673145434623</v>
      </c>
      <c r="V26" s="95">
        <v>0</v>
      </c>
      <c r="W26" s="96">
        <v>1107131.6968580512</v>
      </c>
      <c r="X26" s="101">
        <f t="shared" si="3"/>
        <v>6876.5943904226788</v>
      </c>
      <c r="Z26" s="74">
        <f t="shared" si="4"/>
        <v>10225.451627415372</v>
      </c>
      <c r="AA26" s="75">
        <f t="shared" si="5"/>
        <v>63.51212190941169</v>
      </c>
      <c r="AB26" s="76">
        <f t="shared" si="6"/>
        <v>9.5109425012680562E-3</v>
      </c>
      <c r="AC26" s="75">
        <f t="shared" si="7"/>
        <v>20458.68277483061</v>
      </c>
      <c r="AD26" s="75">
        <f t="shared" si="8"/>
        <v>127.07256381882326</v>
      </c>
      <c r="AE26" s="77">
        <f t="shared" si="9"/>
        <v>1.9029120924244341E-2</v>
      </c>
      <c r="AF26" s="75">
        <f t="shared" si="10"/>
        <v>32006.741991384421</v>
      </c>
      <c r="AG26" s="75">
        <f t="shared" si="11"/>
        <v>198.79963969803975</v>
      </c>
      <c r="AH26" s="78">
        <f t="shared" si="12"/>
        <v>2.9770253072912593E-2</v>
      </c>
      <c r="AJ26" s="56">
        <f t="shared" si="13"/>
        <v>11850.85240198439</v>
      </c>
      <c r="AK26" s="57">
        <f t="shared" si="14"/>
        <v>73.607778894312105</v>
      </c>
      <c r="AL26" s="58">
        <f t="shared" si="15"/>
        <v>1.1022767491667003E-2</v>
      </c>
      <c r="AM26" s="57">
        <f t="shared" si="16"/>
        <v>20458.68277483061</v>
      </c>
      <c r="AN26" s="57">
        <f t="shared" si="17"/>
        <v>127.07256381882326</v>
      </c>
      <c r="AO26" s="58">
        <f t="shared" si="18"/>
        <v>1.9029120924244341E-2</v>
      </c>
      <c r="AP26" s="57">
        <f t="shared" si="19"/>
        <v>32006.741991384421</v>
      </c>
      <c r="AQ26" s="57">
        <f t="shared" si="20"/>
        <v>198.79963969803975</v>
      </c>
      <c r="AR26" s="59">
        <f t="shared" si="21"/>
        <v>2.9770253072912593E-2</v>
      </c>
      <c r="AT26" s="19">
        <v>1124557.2568045999</v>
      </c>
    </row>
    <row r="27" spans="1:46" x14ac:dyDescent="0.25">
      <c r="A27" s="11" t="s">
        <v>28</v>
      </c>
      <c r="B27" s="12">
        <v>133</v>
      </c>
      <c r="C27" s="28">
        <v>0</v>
      </c>
      <c r="D27" s="16">
        <v>898652.67162970291</v>
      </c>
      <c r="E27" s="29">
        <f t="shared" si="22"/>
        <v>6756.7870047346087</v>
      </c>
      <c r="F27" s="91">
        <v>0</v>
      </c>
      <c r="G27" s="92">
        <v>904661.81644623703</v>
      </c>
      <c r="H27" s="105">
        <f t="shared" si="23"/>
        <v>6801.9685447085494</v>
      </c>
      <c r="I27" s="91">
        <v>0</v>
      </c>
      <c r="J27" s="92">
        <v>910677.38782277098</v>
      </c>
      <c r="K27" s="105">
        <f t="shared" si="24"/>
        <v>6847.1984046824882</v>
      </c>
      <c r="L27" s="91">
        <v>0</v>
      </c>
      <c r="M27" s="92">
        <v>916966.46571814979</v>
      </c>
      <c r="N27" s="105">
        <f t="shared" si="25"/>
        <v>6894.4847046477425</v>
      </c>
      <c r="P27" s="95">
        <v>0</v>
      </c>
      <c r="Q27" s="96">
        <v>905598.21092565928</v>
      </c>
      <c r="R27" s="101">
        <f t="shared" si="1"/>
        <v>6809.0091047042051</v>
      </c>
      <c r="S27" s="95">
        <v>0</v>
      </c>
      <c r="T27" s="96">
        <v>910677.38782277098</v>
      </c>
      <c r="U27" s="96">
        <f t="shared" si="2"/>
        <v>6847.1984046824882</v>
      </c>
      <c r="V27" s="95">
        <v>0</v>
      </c>
      <c r="W27" s="96">
        <v>916966.46571814979</v>
      </c>
      <c r="X27" s="101">
        <f t="shared" si="3"/>
        <v>6894.4847046477425</v>
      </c>
      <c r="Z27" s="74">
        <f t="shared" si="4"/>
        <v>6009.144816534128</v>
      </c>
      <c r="AA27" s="75">
        <f t="shared" si="5"/>
        <v>45.181539973940744</v>
      </c>
      <c r="AB27" s="76">
        <f t="shared" si="6"/>
        <v>6.6868379811708114E-3</v>
      </c>
      <c r="AC27" s="75">
        <f t="shared" si="7"/>
        <v>12024.716193068074</v>
      </c>
      <c r="AD27" s="75">
        <f t="shared" si="8"/>
        <v>90.411399947879545</v>
      </c>
      <c r="AE27" s="77">
        <f t="shared" si="9"/>
        <v>1.3380827290326979E-2</v>
      </c>
      <c r="AF27" s="75">
        <f t="shared" si="10"/>
        <v>18313.794088446884</v>
      </c>
      <c r="AG27" s="75">
        <f t="shared" si="11"/>
        <v>137.69769991313387</v>
      </c>
      <c r="AH27" s="78">
        <f t="shared" si="12"/>
        <v>2.037916835570612E-2</v>
      </c>
      <c r="AJ27" s="56">
        <f t="shared" si="13"/>
        <v>6945.539295956376</v>
      </c>
      <c r="AK27" s="57">
        <f t="shared" si="14"/>
        <v>52.222099969596457</v>
      </c>
      <c r="AL27" s="58">
        <f t="shared" si="15"/>
        <v>7.7288361958136971E-3</v>
      </c>
      <c r="AM27" s="57">
        <f t="shared" si="16"/>
        <v>12024.716193068074</v>
      </c>
      <c r="AN27" s="57">
        <f t="shared" si="17"/>
        <v>90.411399947879545</v>
      </c>
      <c r="AO27" s="58">
        <f t="shared" si="18"/>
        <v>1.3380827290326979E-2</v>
      </c>
      <c r="AP27" s="57">
        <f t="shared" si="19"/>
        <v>18313.794088446884</v>
      </c>
      <c r="AQ27" s="57">
        <f t="shared" si="20"/>
        <v>137.69769991313387</v>
      </c>
      <c r="AR27" s="59">
        <f t="shared" si="21"/>
        <v>2.037916835570612E-2</v>
      </c>
      <c r="AT27" s="19">
        <v>971436.30464354798</v>
      </c>
    </row>
    <row r="28" spans="1:46" x14ac:dyDescent="0.25">
      <c r="A28" s="11" t="s">
        <v>29</v>
      </c>
      <c r="B28" s="12">
        <v>108</v>
      </c>
      <c r="C28" s="28">
        <v>16984.796638806172</v>
      </c>
      <c r="D28" s="16">
        <v>750410.31404368416</v>
      </c>
      <c r="E28" s="29">
        <f t="shared" si="22"/>
        <v>6948.2436485526314</v>
      </c>
      <c r="F28" s="91">
        <v>13540.556552970445</v>
      </c>
      <c r="G28" s="92">
        <v>751170.42687039485</v>
      </c>
      <c r="H28" s="105">
        <f t="shared" si="23"/>
        <v>6955.2817302814337</v>
      </c>
      <c r="I28" s="91">
        <v>10091.097907134532</v>
      </c>
      <c r="J28" s="92">
        <v>751930.5396971053</v>
      </c>
      <c r="K28" s="105">
        <f t="shared" si="24"/>
        <v>6962.3198120102343</v>
      </c>
      <c r="L28" s="91">
        <v>6897.9991526866988</v>
      </c>
      <c r="M28" s="92">
        <v>752944.0234660526</v>
      </c>
      <c r="N28" s="105">
        <f t="shared" si="25"/>
        <v>6971.7039209819686</v>
      </c>
      <c r="P28" s="95">
        <v>13019.403778664606</v>
      </c>
      <c r="Q28" s="96">
        <v>751297.11234151328</v>
      </c>
      <c r="R28" s="101">
        <f t="shared" si="1"/>
        <v>6956.4547439029011</v>
      </c>
      <c r="S28" s="95">
        <v>10091.097907134532</v>
      </c>
      <c r="T28" s="96">
        <v>751930.5396971053</v>
      </c>
      <c r="U28" s="96">
        <f t="shared" si="2"/>
        <v>6962.3198120102343</v>
      </c>
      <c r="V28" s="95">
        <v>6897.9991526866988</v>
      </c>
      <c r="W28" s="96">
        <v>752944.0234660526</v>
      </c>
      <c r="X28" s="101">
        <f t="shared" si="3"/>
        <v>6971.7039209819686</v>
      </c>
      <c r="Z28" s="74">
        <f t="shared" si="4"/>
        <v>760.11282671068329</v>
      </c>
      <c r="AA28" s="75">
        <f t="shared" si="5"/>
        <v>7.0380817288023536</v>
      </c>
      <c r="AB28" s="76">
        <f t="shared" si="6"/>
        <v>1.0129296099552346E-3</v>
      </c>
      <c r="AC28" s="75">
        <f t="shared" si="7"/>
        <v>1520.2256534211338</v>
      </c>
      <c r="AD28" s="75">
        <f t="shared" si="8"/>
        <v>14.076163457602888</v>
      </c>
      <c r="AE28" s="77">
        <f t="shared" si="9"/>
        <v>2.0258592199102077E-3</v>
      </c>
      <c r="AF28" s="75">
        <f t="shared" si="10"/>
        <v>2533.7094223684398</v>
      </c>
      <c r="AG28" s="75">
        <f t="shared" si="11"/>
        <v>23.460272429337238</v>
      </c>
      <c r="AH28" s="78">
        <f t="shared" si="12"/>
        <v>3.3764320331835483E-3</v>
      </c>
      <c r="AJ28" s="56">
        <f t="shared" si="13"/>
        <v>886.79829782911111</v>
      </c>
      <c r="AK28" s="57">
        <f t="shared" si="14"/>
        <v>8.2110953502697157</v>
      </c>
      <c r="AL28" s="58">
        <f t="shared" si="15"/>
        <v>1.1817512116144842E-3</v>
      </c>
      <c r="AM28" s="57">
        <f t="shared" si="16"/>
        <v>1520.2256534211338</v>
      </c>
      <c r="AN28" s="57">
        <f t="shared" si="17"/>
        <v>14.076163457602888</v>
      </c>
      <c r="AO28" s="58">
        <f t="shared" si="18"/>
        <v>2.0258592199102077E-3</v>
      </c>
      <c r="AP28" s="57">
        <f t="shared" si="19"/>
        <v>2533.7094223684398</v>
      </c>
      <c r="AQ28" s="57">
        <f t="shared" si="20"/>
        <v>23.460272429337238</v>
      </c>
      <c r="AR28" s="59">
        <f t="shared" si="21"/>
        <v>3.3764320331835483E-3</v>
      </c>
      <c r="AT28" s="19">
        <v>1038549.8289053401</v>
      </c>
    </row>
    <row r="29" spans="1:46" x14ac:dyDescent="0.25">
      <c r="A29" s="11" t="s">
        <v>30</v>
      </c>
      <c r="B29" s="12">
        <v>197</v>
      </c>
      <c r="C29" s="28">
        <v>0</v>
      </c>
      <c r="D29" s="16">
        <v>1218006.5235813269</v>
      </c>
      <c r="E29" s="29">
        <f t="shared" si="22"/>
        <v>6182.7742313772942</v>
      </c>
      <c r="F29" s="91">
        <v>0</v>
      </c>
      <c r="G29" s="92">
        <v>1223948.7473294379</v>
      </c>
      <c r="H29" s="105">
        <f t="shared" si="23"/>
        <v>6212.93780370273</v>
      </c>
      <c r="I29" s="91">
        <v>0</v>
      </c>
      <c r="J29" s="92">
        <v>1229900.4901175485</v>
      </c>
      <c r="K29" s="105">
        <f t="shared" si="24"/>
        <v>6243.1496960281647</v>
      </c>
      <c r="L29" s="91">
        <v>0</v>
      </c>
      <c r="M29" s="92">
        <v>1235271.1717083624</v>
      </c>
      <c r="N29" s="105">
        <f t="shared" si="25"/>
        <v>6270.4120391287433</v>
      </c>
      <c r="P29" s="95">
        <v>0</v>
      </c>
      <c r="Q29" s="96">
        <v>1224842.6477107895</v>
      </c>
      <c r="R29" s="101">
        <f t="shared" si="1"/>
        <v>6217.4753690903017</v>
      </c>
      <c r="S29" s="95">
        <v>0</v>
      </c>
      <c r="T29" s="96">
        <v>1229900.4901175485</v>
      </c>
      <c r="U29" s="96">
        <f t="shared" si="2"/>
        <v>6243.1496960281647</v>
      </c>
      <c r="V29" s="95">
        <v>0</v>
      </c>
      <c r="W29" s="96">
        <v>1235271.1717083624</v>
      </c>
      <c r="X29" s="101">
        <f t="shared" si="3"/>
        <v>6270.4120391287433</v>
      </c>
      <c r="Z29" s="74">
        <f t="shared" si="4"/>
        <v>5942.2237481109332</v>
      </c>
      <c r="AA29" s="75">
        <f t="shared" si="5"/>
        <v>30.16357232543578</v>
      </c>
      <c r="AB29" s="76">
        <f t="shared" si="6"/>
        <v>4.8786468980796744E-3</v>
      </c>
      <c r="AC29" s="75">
        <f t="shared" si="7"/>
        <v>11893.96653622156</v>
      </c>
      <c r="AD29" s="75">
        <f t="shared" si="8"/>
        <v>60.375464650870526</v>
      </c>
      <c r="AE29" s="77">
        <f t="shared" si="9"/>
        <v>9.7651090580774935E-3</v>
      </c>
      <c r="AF29" s="75">
        <f t="shared" si="10"/>
        <v>17264.648127035471</v>
      </c>
      <c r="AG29" s="75">
        <f t="shared" si="11"/>
        <v>87.637807751449145</v>
      </c>
      <c r="AH29" s="78">
        <f t="shared" si="12"/>
        <v>1.4174512034855051E-2</v>
      </c>
      <c r="AJ29" s="56">
        <f t="shared" si="13"/>
        <v>6836.1241294625215</v>
      </c>
      <c r="AK29" s="57">
        <f t="shared" si="14"/>
        <v>34.701137713007483</v>
      </c>
      <c r="AL29" s="58">
        <f t="shared" si="15"/>
        <v>5.6125513263772129E-3</v>
      </c>
      <c r="AM29" s="57">
        <f t="shared" si="16"/>
        <v>11893.96653622156</v>
      </c>
      <c r="AN29" s="57">
        <f t="shared" si="17"/>
        <v>60.375464650870526</v>
      </c>
      <c r="AO29" s="58">
        <f t="shared" si="18"/>
        <v>9.7651090580774935E-3</v>
      </c>
      <c r="AP29" s="57">
        <f t="shared" si="19"/>
        <v>17264.648127035471</v>
      </c>
      <c r="AQ29" s="57">
        <f t="shared" si="20"/>
        <v>87.637807751449145</v>
      </c>
      <c r="AR29" s="59">
        <f t="shared" si="21"/>
        <v>1.4174512034855051E-2</v>
      </c>
      <c r="AT29" s="19">
        <v>1245283.05106297</v>
      </c>
    </row>
    <row r="30" spans="1:46" x14ac:dyDescent="0.25">
      <c r="A30" s="11" t="s">
        <v>31</v>
      </c>
      <c r="B30" s="12">
        <v>152</v>
      </c>
      <c r="C30" s="28">
        <v>62921.413241938506</v>
      </c>
      <c r="D30" s="16">
        <v>1009900.3962002306</v>
      </c>
      <c r="E30" s="29">
        <f t="shared" si="22"/>
        <v>6644.0815539488858</v>
      </c>
      <c r="F30" s="91">
        <v>58900.260030293539</v>
      </c>
      <c r="G30" s="92">
        <v>1009955.610597923</v>
      </c>
      <c r="H30" s="105">
        <f t="shared" si="23"/>
        <v>6644.4448065652832</v>
      </c>
      <c r="I30" s="91">
        <v>54871.762178648576</v>
      </c>
      <c r="J30" s="92">
        <v>1010010.8249956154</v>
      </c>
      <c r="K30" s="105">
        <f t="shared" si="24"/>
        <v>6644.8080591816806</v>
      </c>
      <c r="L30" s="91">
        <v>51479.499069788646</v>
      </c>
      <c r="M30" s="92">
        <v>1010084.4441925385</v>
      </c>
      <c r="N30" s="105">
        <f t="shared" si="25"/>
        <v>6645.2923960035432</v>
      </c>
      <c r="P30" s="95">
        <v>58304.50172168616</v>
      </c>
      <c r="Q30" s="96">
        <v>1009964.8129975384</v>
      </c>
      <c r="R30" s="101">
        <f t="shared" si="1"/>
        <v>6644.5053486680154</v>
      </c>
      <c r="S30" s="95">
        <v>54871.762178648576</v>
      </c>
      <c r="T30" s="96">
        <v>1010010.8249956154</v>
      </c>
      <c r="U30" s="96">
        <f t="shared" si="2"/>
        <v>6644.8080591816806</v>
      </c>
      <c r="V30" s="95">
        <v>51479.499069788646</v>
      </c>
      <c r="W30" s="96">
        <v>1010084.4441925385</v>
      </c>
      <c r="X30" s="101">
        <f t="shared" si="3"/>
        <v>6645.2923960035432</v>
      </c>
      <c r="Z30" s="74">
        <f t="shared" si="4"/>
        <v>55.214397692470811</v>
      </c>
      <c r="AA30" s="75">
        <f t="shared" si="5"/>
        <v>0.36325261639740347</v>
      </c>
      <c r="AB30" s="76">
        <f t="shared" si="6"/>
        <v>5.4673112219928367E-5</v>
      </c>
      <c r="AC30" s="75">
        <f t="shared" si="7"/>
        <v>110.42879538482521</v>
      </c>
      <c r="AD30" s="75">
        <f t="shared" si="8"/>
        <v>0.72650523279480694</v>
      </c>
      <c r="AE30" s="77">
        <f t="shared" si="9"/>
        <v>1.0934622443985673E-4</v>
      </c>
      <c r="AF30" s="75">
        <f t="shared" si="10"/>
        <v>184.0479923079256</v>
      </c>
      <c r="AG30" s="75">
        <f t="shared" si="11"/>
        <v>1.2108420546574052</v>
      </c>
      <c r="AH30" s="78">
        <f t="shared" si="12"/>
        <v>1.8224370739966997E-4</v>
      </c>
      <c r="AJ30" s="56">
        <f t="shared" si="13"/>
        <v>64.4167973077856</v>
      </c>
      <c r="AK30" s="57">
        <f t="shared" si="14"/>
        <v>0.42379471912954614</v>
      </c>
      <c r="AL30" s="58">
        <f t="shared" si="15"/>
        <v>6.3785297589802356E-5</v>
      </c>
      <c r="AM30" s="57">
        <f t="shared" si="16"/>
        <v>110.42879538482521</v>
      </c>
      <c r="AN30" s="57">
        <f t="shared" si="17"/>
        <v>0.72650523279480694</v>
      </c>
      <c r="AO30" s="58">
        <f t="shared" si="18"/>
        <v>1.0934622443985673E-4</v>
      </c>
      <c r="AP30" s="57">
        <f t="shared" si="19"/>
        <v>184.0479923079256</v>
      </c>
      <c r="AQ30" s="57">
        <f t="shared" si="20"/>
        <v>1.2108420546574052</v>
      </c>
      <c r="AR30" s="59">
        <f t="shared" si="21"/>
        <v>1.8224370739966997E-4</v>
      </c>
      <c r="AT30" s="19">
        <v>1084234.4211715299</v>
      </c>
    </row>
    <row r="31" spans="1:46" x14ac:dyDescent="0.25">
      <c r="A31" s="11" t="s">
        <v>32</v>
      </c>
      <c r="B31" s="12">
        <v>188</v>
      </c>
      <c r="C31" s="28">
        <v>0</v>
      </c>
      <c r="D31" s="16">
        <v>1197220.5269643688</v>
      </c>
      <c r="E31" s="29">
        <f t="shared" si="22"/>
        <v>6368.1942923636634</v>
      </c>
      <c r="F31" s="91">
        <v>0</v>
      </c>
      <c r="G31" s="92">
        <v>1207612.0936206174</v>
      </c>
      <c r="H31" s="105">
        <f t="shared" si="23"/>
        <v>6423.4685830883909</v>
      </c>
      <c r="I31" s="91">
        <v>0</v>
      </c>
      <c r="J31" s="92">
        <v>1218012.7444368657</v>
      </c>
      <c r="K31" s="105">
        <f t="shared" si="24"/>
        <v>6478.7911938131156</v>
      </c>
      <c r="L31" s="91">
        <v>0</v>
      </c>
      <c r="M31" s="92">
        <v>1229432.4850185302</v>
      </c>
      <c r="N31" s="105">
        <f t="shared" si="25"/>
        <v>6539.5344947794156</v>
      </c>
      <c r="P31" s="95">
        <v>0</v>
      </c>
      <c r="Q31" s="96">
        <v>1209251.9584233251</v>
      </c>
      <c r="R31" s="101">
        <f t="shared" si="1"/>
        <v>6432.1912682091761</v>
      </c>
      <c r="S31" s="95">
        <v>0</v>
      </c>
      <c r="T31" s="96">
        <v>1218012.7444368657</v>
      </c>
      <c r="U31" s="96">
        <f t="shared" si="2"/>
        <v>6478.7911938131156</v>
      </c>
      <c r="V31" s="95">
        <v>0</v>
      </c>
      <c r="W31" s="96">
        <v>1229432.4850185302</v>
      </c>
      <c r="X31" s="101">
        <f t="shared" si="3"/>
        <v>6539.5344947794156</v>
      </c>
      <c r="Z31" s="74">
        <f t="shared" si="4"/>
        <v>10391.566656248644</v>
      </c>
      <c r="AA31" s="75">
        <f t="shared" si="5"/>
        <v>55.274290724727507</v>
      </c>
      <c r="AB31" s="76">
        <f t="shared" si="6"/>
        <v>8.6797431402193467E-3</v>
      </c>
      <c r="AC31" s="75">
        <f t="shared" si="7"/>
        <v>20792.217472496908</v>
      </c>
      <c r="AD31" s="75">
        <f t="shared" si="8"/>
        <v>110.59690144945216</v>
      </c>
      <c r="AE31" s="77">
        <f t="shared" si="9"/>
        <v>1.7367073988630181E-2</v>
      </c>
      <c r="AF31" s="75">
        <f t="shared" si="10"/>
        <v>32211.958054161398</v>
      </c>
      <c r="AG31" s="75">
        <f t="shared" si="11"/>
        <v>171.34020241575217</v>
      </c>
      <c r="AH31" s="78">
        <f t="shared" si="12"/>
        <v>2.6905617911377567E-2</v>
      </c>
      <c r="AJ31" s="56">
        <f t="shared" si="13"/>
        <v>12031.431458956329</v>
      </c>
      <c r="AK31" s="57">
        <f t="shared" si="14"/>
        <v>63.996975845512679</v>
      </c>
      <c r="AL31" s="58">
        <f t="shared" si="15"/>
        <v>1.0049469740936423E-2</v>
      </c>
      <c r="AM31" s="57">
        <f t="shared" si="16"/>
        <v>20792.217472496908</v>
      </c>
      <c r="AN31" s="57">
        <f t="shared" si="17"/>
        <v>110.59690144945216</v>
      </c>
      <c r="AO31" s="58">
        <f t="shared" si="18"/>
        <v>1.7367073988630181E-2</v>
      </c>
      <c r="AP31" s="57">
        <f t="shared" si="19"/>
        <v>32211.958054161398</v>
      </c>
      <c r="AQ31" s="57">
        <f t="shared" si="20"/>
        <v>171.34020241575217</v>
      </c>
      <c r="AR31" s="59">
        <f t="shared" si="21"/>
        <v>2.6905617911377567E-2</v>
      </c>
      <c r="AT31" s="19">
        <v>1278723.2005209699</v>
      </c>
    </row>
    <row r="32" spans="1:46" x14ac:dyDescent="0.25">
      <c r="A32" s="11" t="s">
        <v>33</v>
      </c>
      <c r="B32" s="12">
        <v>266</v>
      </c>
      <c r="C32" s="28">
        <v>0</v>
      </c>
      <c r="D32" s="16">
        <v>1503858.2435695322</v>
      </c>
      <c r="E32" s="29">
        <f t="shared" si="22"/>
        <v>5653.6024194343318</v>
      </c>
      <c r="F32" s="91">
        <v>0</v>
      </c>
      <c r="G32" s="92">
        <v>1506713.0683590451</v>
      </c>
      <c r="H32" s="105">
        <f t="shared" si="23"/>
        <v>5664.3348434550571</v>
      </c>
      <c r="I32" s="91">
        <v>0</v>
      </c>
      <c r="J32" s="92">
        <v>1509580.7462685574</v>
      </c>
      <c r="K32" s="105">
        <f t="shared" si="24"/>
        <v>5675.1155874757796</v>
      </c>
      <c r="L32" s="91">
        <v>0</v>
      </c>
      <c r="M32" s="92">
        <v>1509940.9489345746</v>
      </c>
      <c r="N32" s="105">
        <f t="shared" si="25"/>
        <v>5676.4697328367465</v>
      </c>
      <c r="P32" s="95">
        <v>0</v>
      </c>
      <c r="Q32" s="96">
        <v>1507058.6131772969</v>
      </c>
      <c r="R32" s="101">
        <f t="shared" si="1"/>
        <v>5665.6338841251763</v>
      </c>
      <c r="S32" s="95">
        <v>0</v>
      </c>
      <c r="T32" s="96">
        <v>1509580.7462685574</v>
      </c>
      <c r="U32" s="96">
        <f t="shared" si="2"/>
        <v>5675.1155874757796</v>
      </c>
      <c r="V32" s="95">
        <v>0</v>
      </c>
      <c r="W32" s="96">
        <v>1509940.9489345746</v>
      </c>
      <c r="X32" s="101">
        <f t="shared" si="3"/>
        <v>5676.4697328367465</v>
      </c>
      <c r="Z32" s="74">
        <f t="shared" si="4"/>
        <v>2854.8247895129025</v>
      </c>
      <c r="AA32" s="75">
        <f t="shared" si="5"/>
        <v>10.732424020725375</v>
      </c>
      <c r="AB32" s="76">
        <f t="shared" si="6"/>
        <v>1.8983337038049454E-3</v>
      </c>
      <c r="AC32" s="75">
        <f t="shared" si="7"/>
        <v>5722.5026990252081</v>
      </c>
      <c r="AD32" s="75">
        <f t="shared" si="8"/>
        <v>21.513168041447898</v>
      </c>
      <c r="AE32" s="77">
        <f t="shared" si="9"/>
        <v>3.8052141706137847E-3</v>
      </c>
      <c r="AF32" s="75">
        <f t="shared" si="10"/>
        <v>6082.705365042435</v>
      </c>
      <c r="AG32" s="75">
        <f t="shared" si="11"/>
        <v>22.867313402414766</v>
      </c>
      <c r="AH32" s="78">
        <f t="shared" si="12"/>
        <v>4.0447331994567003E-3</v>
      </c>
      <c r="AJ32" s="56">
        <f t="shared" si="13"/>
        <v>3200.3696077647619</v>
      </c>
      <c r="AK32" s="57">
        <f t="shared" si="14"/>
        <v>12.031464690844587</v>
      </c>
      <c r="AL32" s="58">
        <f t="shared" si="15"/>
        <v>2.1281059045620667E-3</v>
      </c>
      <c r="AM32" s="57">
        <f t="shared" si="16"/>
        <v>5722.5026990252081</v>
      </c>
      <c r="AN32" s="57">
        <f t="shared" si="17"/>
        <v>21.513168041447898</v>
      </c>
      <c r="AO32" s="58">
        <f t="shared" si="18"/>
        <v>3.8052141706137847E-3</v>
      </c>
      <c r="AP32" s="57">
        <f t="shared" si="19"/>
        <v>6082.705365042435</v>
      </c>
      <c r="AQ32" s="57">
        <f t="shared" si="20"/>
        <v>22.867313402414766</v>
      </c>
      <c r="AR32" s="59">
        <f t="shared" si="21"/>
        <v>4.0447331994567003E-3</v>
      </c>
      <c r="AT32" s="19">
        <v>1587708.2652817401</v>
      </c>
    </row>
    <row r="33" spans="1:46" x14ac:dyDescent="0.25">
      <c r="A33" s="11" t="s">
        <v>34</v>
      </c>
      <c r="B33" s="12">
        <v>184</v>
      </c>
      <c r="C33" s="28">
        <v>0</v>
      </c>
      <c r="D33" s="16">
        <v>1098196.6853679651</v>
      </c>
      <c r="E33" s="29">
        <f t="shared" si="22"/>
        <v>5968.4602465650278</v>
      </c>
      <c r="F33" s="91">
        <v>0</v>
      </c>
      <c r="G33" s="92">
        <v>1101997.5957122771</v>
      </c>
      <c r="H33" s="105">
        <f t="shared" si="23"/>
        <v>5989.1173680015063</v>
      </c>
      <c r="I33" s="91">
        <v>0</v>
      </c>
      <c r="J33" s="92">
        <v>1105807.3969365887</v>
      </c>
      <c r="K33" s="105">
        <f t="shared" si="24"/>
        <v>6009.822809437982</v>
      </c>
      <c r="L33" s="91">
        <v>0</v>
      </c>
      <c r="M33" s="92">
        <v>1108491.4187823376</v>
      </c>
      <c r="N33" s="105">
        <f t="shared" si="25"/>
        <v>6024.4098846866173</v>
      </c>
      <c r="P33" s="95">
        <v>0</v>
      </c>
      <c r="Q33" s="96">
        <v>1102540.9765829956</v>
      </c>
      <c r="R33" s="101">
        <f t="shared" si="1"/>
        <v>5992.0705249075845</v>
      </c>
      <c r="S33" s="95">
        <v>0</v>
      </c>
      <c r="T33" s="96">
        <v>1105807.3969365887</v>
      </c>
      <c r="U33" s="96">
        <f t="shared" si="2"/>
        <v>6009.822809437982</v>
      </c>
      <c r="V33" s="95">
        <v>0</v>
      </c>
      <c r="W33" s="96">
        <v>1108491.4187823376</v>
      </c>
      <c r="X33" s="101">
        <f t="shared" si="3"/>
        <v>6024.4098846866173</v>
      </c>
      <c r="Z33" s="74">
        <f t="shared" si="4"/>
        <v>3800.9103443119675</v>
      </c>
      <c r="AA33" s="75">
        <f t="shared" si="5"/>
        <v>20.657121436478519</v>
      </c>
      <c r="AB33" s="76">
        <f t="shared" si="6"/>
        <v>3.4610470009190596E-3</v>
      </c>
      <c r="AC33" s="75">
        <f t="shared" si="7"/>
        <v>7610.7115686235484</v>
      </c>
      <c r="AD33" s="75">
        <f t="shared" si="8"/>
        <v>41.362562872954186</v>
      </c>
      <c r="AE33" s="77">
        <f t="shared" si="9"/>
        <v>6.9301898922354719E-3</v>
      </c>
      <c r="AF33" s="75">
        <f t="shared" si="10"/>
        <v>10294.733414372429</v>
      </c>
      <c r="AG33" s="75">
        <f t="shared" si="11"/>
        <v>55.949638121589487</v>
      </c>
      <c r="AH33" s="78">
        <f t="shared" si="12"/>
        <v>9.3742164327541028E-3</v>
      </c>
      <c r="AJ33" s="56">
        <f t="shared" si="13"/>
        <v>4344.2912150304765</v>
      </c>
      <c r="AK33" s="57">
        <f t="shared" si="14"/>
        <v>23.61027834255674</v>
      </c>
      <c r="AL33" s="58">
        <f t="shared" si="15"/>
        <v>3.9558407641476613E-3</v>
      </c>
      <c r="AM33" s="57">
        <f t="shared" si="16"/>
        <v>7610.7115686235484</v>
      </c>
      <c r="AN33" s="57">
        <f t="shared" si="17"/>
        <v>41.362562872954186</v>
      </c>
      <c r="AO33" s="58">
        <f t="shared" si="18"/>
        <v>6.9301898922354719E-3</v>
      </c>
      <c r="AP33" s="57">
        <f t="shared" si="19"/>
        <v>10294.733414372429</v>
      </c>
      <c r="AQ33" s="57">
        <f t="shared" si="20"/>
        <v>55.949638121589487</v>
      </c>
      <c r="AR33" s="59">
        <f t="shared" si="21"/>
        <v>9.3742164327541028E-3</v>
      </c>
      <c r="AT33" s="19">
        <v>1063917.70031833</v>
      </c>
    </row>
    <row r="34" spans="1:46" x14ac:dyDescent="0.25">
      <c r="A34" s="11" t="s">
        <v>35</v>
      </c>
      <c r="B34" s="12">
        <v>76</v>
      </c>
      <c r="C34" s="28">
        <v>0</v>
      </c>
      <c r="D34" s="16">
        <v>606297.43804615387</v>
      </c>
      <c r="E34" s="29">
        <f t="shared" si="22"/>
        <v>7977.59786902834</v>
      </c>
      <c r="F34" s="91">
        <v>0</v>
      </c>
      <c r="G34" s="92">
        <v>613122.62136545382</v>
      </c>
      <c r="H34" s="105">
        <f t="shared" si="23"/>
        <v>8067.40291270334</v>
      </c>
      <c r="I34" s="91">
        <v>0</v>
      </c>
      <c r="J34" s="92">
        <v>619951.47700475377</v>
      </c>
      <c r="K34" s="105">
        <f t="shared" si="24"/>
        <v>8157.256276378339</v>
      </c>
      <c r="L34" s="91">
        <v>0</v>
      </c>
      <c r="M34" s="92">
        <v>628067.08417715388</v>
      </c>
      <c r="N34" s="105">
        <f t="shared" si="25"/>
        <v>8264.0405812783411</v>
      </c>
      <c r="P34" s="95">
        <v>0</v>
      </c>
      <c r="Q34" s="96">
        <v>614222.93497200368</v>
      </c>
      <c r="R34" s="101">
        <f t="shared" si="1"/>
        <v>8081.8807233158377</v>
      </c>
      <c r="S34" s="95">
        <v>0</v>
      </c>
      <c r="T34" s="96">
        <v>619951.47700475377</v>
      </c>
      <c r="U34" s="96">
        <f t="shared" si="2"/>
        <v>8157.256276378339</v>
      </c>
      <c r="V34" s="95">
        <v>0</v>
      </c>
      <c r="W34" s="96">
        <v>628067.08417715388</v>
      </c>
      <c r="X34" s="101">
        <f t="shared" si="3"/>
        <v>8264.0405812783411</v>
      </c>
      <c r="Z34" s="74">
        <f t="shared" si="4"/>
        <v>6825.1833192999475</v>
      </c>
      <c r="AA34" s="75">
        <f t="shared" si="5"/>
        <v>89.805043674999979</v>
      </c>
      <c r="AB34" s="76">
        <f t="shared" si="6"/>
        <v>1.1257153487725009E-2</v>
      </c>
      <c r="AC34" s="75">
        <f t="shared" si="7"/>
        <v>13654.038958599907</v>
      </c>
      <c r="AD34" s="75">
        <f t="shared" si="8"/>
        <v>179.65840734999892</v>
      </c>
      <c r="AE34" s="77">
        <f t="shared" si="9"/>
        <v>2.2520363936554384E-2</v>
      </c>
      <c r="AF34" s="75">
        <f t="shared" si="10"/>
        <v>21769.646131000016</v>
      </c>
      <c r="AG34" s="75">
        <f t="shared" si="11"/>
        <v>286.44271225000102</v>
      </c>
      <c r="AH34" s="78">
        <f t="shared" si="12"/>
        <v>3.5905885073759594E-2</v>
      </c>
      <c r="AJ34" s="56">
        <f t="shared" si="13"/>
        <v>7925.4969258498168</v>
      </c>
      <c r="AK34" s="57">
        <f t="shared" si="14"/>
        <v>104.28285428749768</v>
      </c>
      <c r="AL34" s="58">
        <f t="shared" si="15"/>
        <v>1.307196176086514E-2</v>
      </c>
      <c r="AM34" s="57">
        <f t="shared" si="16"/>
        <v>13654.038958599907</v>
      </c>
      <c r="AN34" s="57">
        <f t="shared" si="17"/>
        <v>179.65840734999892</v>
      </c>
      <c r="AO34" s="58">
        <f t="shared" si="18"/>
        <v>2.2520363936554384E-2</v>
      </c>
      <c r="AP34" s="57">
        <f t="shared" si="19"/>
        <v>21769.646131000016</v>
      </c>
      <c r="AQ34" s="57">
        <f t="shared" si="20"/>
        <v>286.44271225000102</v>
      </c>
      <c r="AR34" s="59">
        <f t="shared" si="21"/>
        <v>3.5905885073759594E-2</v>
      </c>
      <c r="AT34" s="19">
        <v>795509.28733327996</v>
      </c>
    </row>
    <row r="35" spans="1:46" x14ac:dyDescent="0.25">
      <c r="A35" s="11" t="s">
        <v>36</v>
      </c>
      <c r="B35" s="12">
        <v>208</v>
      </c>
      <c r="C35" s="28">
        <v>0</v>
      </c>
      <c r="D35" s="16">
        <v>1155014.4972860846</v>
      </c>
      <c r="E35" s="29">
        <f t="shared" si="22"/>
        <v>5552.954313875407</v>
      </c>
      <c r="F35" s="91">
        <v>0</v>
      </c>
      <c r="G35" s="92">
        <v>1150286.3566168984</v>
      </c>
      <c r="H35" s="105">
        <f t="shared" si="23"/>
        <v>5530.2228683504736</v>
      </c>
      <c r="I35" s="91">
        <v>0</v>
      </c>
      <c r="J35" s="92">
        <v>1145568.2665077124</v>
      </c>
      <c r="K35" s="105">
        <f t="shared" si="24"/>
        <v>5507.5397428255401</v>
      </c>
      <c r="L35" s="91">
        <v>8606.0010349913209</v>
      </c>
      <c r="M35" s="92">
        <v>1145175.2832904556</v>
      </c>
      <c r="N35" s="105">
        <f t="shared" si="25"/>
        <v>5505.6504004348826</v>
      </c>
      <c r="P35" s="95">
        <v>0</v>
      </c>
      <c r="Q35" s="96">
        <v>1149396.4762653674</v>
      </c>
      <c r="R35" s="101">
        <f t="shared" si="1"/>
        <v>5525.9445974296505</v>
      </c>
      <c r="S35" s="95">
        <v>0</v>
      </c>
      <c r="T35" s="96">
        <v>1145568.2665077124</v>
      </c>
      <c r="U35" s="96">
        <f t="shared" si="2"/>
        <v>5507.5397428255401</v>
      </c>
      <c r="V35" s="95">
        <v>8606.0010349913209</v>
      </c>
      <c r="W35" s="96">
        <v>1145175.2832904556</v>
      </c>
      <c r="X35" s="101">
        <f t="shared" si="3"/>
        <v>5505.6504004348826</v>
      </c>
      <c r="Z35" s="74">
        <f t="shared" si="4"/>
        <v>-4728.1406691861339</v>
      </c>
      <c r="AA35" s="75">
        <f t="shared" si="5"/>
        <v>-22.731445524933406</v>
      </c>
      <c r="AB35" s="76">
        <f t="shared" si="6"/>
        <v>-4.0935769034031776E-3</v>
      </c>
      <c r="AC35" s="75">
        <f t="shared" si="7"/>
        <v>-9446.2307783721481</v>
      </c>
      <c r="AD35" s="75">
        <f t="shared" si="8"/>
        <v>-45.414571049866936</v>
      </c>
      <c r="AE35" s="77">
        <f t="shared" si="9"/>
        <v>-8.1784521324779463E-3</v>
      </c>
      <c r="AF35" s="75">
        <f t="shared" si="10"/>
        <v>-9839.2139956289902</v>
      </c>
      <c r="AG35" s="75">
        <f t="shared" si="11"/>
        <v>-47.303913440524411</v>
      </c>
      <c r="AH35" s="78">
        <f t="shared" si="12"/>
        <v>-8.5186930716004763E-3</v>
      </c>
      <c r="AJ35" s="56">
        <f t="shared" si="13"/>
        <v>-5618.0210207172204</v>
      </c>
      <c r="AK35" s="57">
        <f t="shared" si="14"/>
        <v>-27.009716445756567</v>
      </c>
      <c r="AL35" s="58">
        <f t="shared" si="15"/>
        <v>-4.8640264117185729E-3</v>
      </c>
      <c r="AM35" s="57">
        <f t="shared" si="16"/>
        <v>-9446.2307783721481</v>
      </c>
      <c r="AN35" s="57">
        <f t="shared" si="17"/>
        <v>-45.414571049866936</v>
      </c>
      <c r="AO35" s="58">
        <f t="shared" si="18"/>
        <v>-8.1784521324779463E-3</v>
      </c>
      <c r="AP35" s="57">
        <f t="shared" si="19"/>
        <v>-9839.2139956289902</v>
      </c>
      <c r="AQ35" s="57">
        <f t="shared" si="20"/>
        <v>-47.303913440524411</v>
      </c>
      <c r="AR35" s="59">
        <f t="shared" si="21"/>
        <v>-8.5186930716004763E-3</v>
      </c>
      <c r="AT35" s="19">
        <v>1104643.35625159</v>
      </c>
    </row>
    <row r="36" spans="1:46" x14ac:dyDescent="0.25">
      <c r="A36" s="11" t="s">
        <v>37</v>
      </c>
      <c r="B36" s="12">
        <v>220</v>
      </c>
      <c r="C36" s="28">
        <v>0</v>
      </c>
      <c r="D36" s="16">
        <v>1427625.5927265559</v>
      </c>
      <c r="E36" s="29">
        <f t="shared" si="22"/>
        <v>6489.2072396661633</v>
      </c>
      <c r="F36" s="91">
        <v>0</v>
      </c>
      <c r="G36" s="92">
        <v>1415149.1473415361</v>
      </c>
      <c r="H36" s="105">
        <f t="shared" si="23"/>
        <v>6432.4961242797099</v>
      </c>
      <c r="I36" s="91">
        <v>0</v>
      </c>
      <c r="J36" s="92">
        <v>1337767.7168859276</v>
      </c>
      <c r="K36" s="105">
        <f t="shared" si="24"/>
        <v>6080.7623494814889</v>
      </c>
      <c r="L36" s="91">
        <v>0</v>
      </c>
      <c r="M36" s="92">
        <v>1341887.8689921757</v>
      </c>
      <c r="N36" s="105">
        <f t="shared" si="25"/>
        <v>6099.4903136007988</v>
      </c>
      <c r="P36" s="95">
        <v>0</v>
      </c>
      <c r="Q36" s="96">
        <v>1415912.7163048168</v>
      </c>
      <c r="R36" s="101">
        <f t="shared" si="1"/>
        <v>6435.9668922946221</v>
      </c>
      <c r="S36" s="95">
        <v>0</v>
      </c>
      <c r="T36" s="96">
        <v>1337767.7168859276</v>
      </c>
      <c r="U36" s="96">
        <f t="shared" si="2"/>
        <v>6080.7623494814889</v>
      </c>
      <c r="V36" s="95">
        <v>0</v>
      </c>
      <c r="W36" s="96">
        <v>1341887.8689921757</v>
      </c>
      <c r="X36" s="101">
        <f t="shared" si="3"/>
        <v>6099.4903136007988</v>
      </c>
      <c r="Z36" s="74">
        <f t="shared" si="4"/>
        <v>-12476.445385019761</v>
      </c>
      <c r="AA36" s="75">
        <f t="shared" si="5"/>
        <v>-56.711115386453457</v>
      </c>
      <c r="AB36" s="76">
        <f t="shared" si="6"/>
        <v>-8.7392979283816112E-3</v>
      </c>
      <c r="AC36" s="75">
        <f t="shared" si="7"/>
        <v>-89857.875840628287</v>
      </c>
      <c r="AD36" s="75">
        <f t="shared" si="8"/>
        <v>-408.44489018467448</v>
      </c>
      <c r="AE36" s="77">
        <f t="shared" si="9"/>
        <v>-6.2942186171524847E-2</v>
      </c>
      <c r="AF36" s="75">
        <f t="shared" si="10"/>
        <v>-85737.723734380212</v>
      </c>
      <c r="AG36" s="75">
        <f t="shared" si="11"/>
        <v>-389.71692606536453</v>
      </c>
      <c r="AH36" s="78">
        <f t="shared" si="12"/>
        <v>-6.0056168908147474E-2</v>
      </c>
      <c r="AJ36" s="56">
        <f t="shared" si="13"/>
        <v>-11712.876421739114</v>
      </c>
      <c r="AK36" s="57">
        <f t="shared" si="14"/>
        <v>-53.240347371541247</v>
      </c>
      <c r="AL36" s="58">
        <f t="shared" si="15"/>
        <v>-8.2044455362902217E-3</v>
      </c>
      <c r="AM36" s="57">
        <f t="shared" si="16"/>
        <v>-89857.875840628287</v>
      </c>
      <c r="AN36" s="57">
        <f t="shared" si="17"/>
        <v>-408.44489018467448</v>
      </c>
      <c r="AO36" s="58">
        <f t="shared" si="18"/>
        <v>-6.2942186171524847E-2</v>
      </c>
      <c r="AP36" s="57">
        <f t="shared" si="19"/>
        <v>-85737.723734380212</v>
      </c>
      <c r="AQ36" s="57">
        <f t="shared" si="20"/>
        <v>-389.71692606536453</v>
      </c>
      <c r="AR36" s="59">
        <f t="shared" si="21"/>
        <v>-6.0056168908147474E-2</v>
      </c>
      <c r="AT36" s="19">
        <v>880632.89208569704</v>
      </c>
    </row>
    <row r="37" spans="1:46" x14ac:dyDescent="0.25">
      <c r="A37" s="11" t="s">
        <v>38</v>
      </c>
      <c r="B37" s="12">
        <v>193</v>
      </c>
      <c r="C37" s="28">
        <v>0</v>
      </c>
      <c r="D37" s="16">
        <v>1238083.5177293492</v>
      </c>
      <c r="E37" s="29">
        <f t="shared" si="22"/>
        <v>6414.940506369685</v>
      </c>
      <c r="F37" s="91">
        <v>0</v>
      </c>
      <c r="G37" s="92">
        <v>1244334.3153813693</v>
      </c>
      <c r="H37" s="105">
        <f t="shared" si="23"/>
        <v>6447.3280589708256</v>
      </c>
      <c r="I37" s="91">
        <v>0</v>
      </c>
      <c r="J37" s="92">
        <v>1250594.4387933891</v>
      </c>
      <c r="K37" s="105">
        <f t="shared" si="24"/>
        <v>6479.7639315719643</v>
      </c>
      <c r="L37" s="91">
        <v>0</v>
      </c>
      <c r="M37" s="92">
        <v>1256428.375269416</v>
      </c>
      <c r="N37" s="105">
        <f t="shared" si="25"/>
        <v>6509.9915817068186</v>
      </c>
      <c r="P37" s="95">
        <v>0</v>
      </c>
      <c r="Q37" s="96">
        <v>1245281.6035333723</v>
      </c>
      <c r="R37" s="101">
        <f t="shared" si="1"/>
        <v>6452.23628773768</v>
      </c>
      <c r="S37" s="95">
        <v>0</v>
      </c>
      <c r="T37" s="96">
        <v>1250594.4387933891</v>
      </c>
      <c r="U37" s="96">
        <f t="shared" si="2"/>
        <v>6479.7639315719643</v>
      </c>
      <c r="V37" s="95">
        <v>0</v>
      </c>
      <c r="W37" s="96">
        <v>1256428.375269416</v>
      </c>
      <c r="X37" s="101">
        <f t="shared" si="3"/>
        <v>6509.9915817068186</v>
      </c>
      <c r="Z37" s="74">
        <f t="shared" si="4"/>
        <v>6250.7976520201191</v>
      </c>
      <c r="AA37" s="75">
        <f t="shared" si="5"/>
        <v>32.387552601140669</v>
      </c>
      <c r="AB37" s="76">
        <f t="shared" si="6"/>
        <v>5.0487689743936989E-3</v>
      </c>
      <c r="AC37" s="75">
        <f t="shared" si="7"/>
        <v>12510.921064039925</v>
      </c>
      <c r="AD37" s="75">
        <f t="shared" si="8"/>
        <v>64.823425202279395</v>
      </c>
      <c r="AE37" s="77">
        <f t="shared" si="9"/>
        <v>1.0105070364707713E-2</v>
      </c>
      <c r="AF37" s="75">
        <f t="shared" si="10"/>
        <v>18344.85754006682</v>
      </c>
      <c r="AG37" s="75">
        <f t="shared" si="11"/>
        <v>95.051075337133625</v>
      </c>
      <c r="AH37" s="78">
        <f t="shared" si="12"/>
        <v>1.4817140586534374E-2</v>
      </c>
      <c r="AJ37" s="56">
        <f t="shared" si="13"/>
        <v>7198.0858040230814</v>
      </c>
      <c r="AK37" s="57">
        <f t="shared" si="14"/>
        <v>37.295781367995005</v>
      </c>
      <c r="AL37" s="58">
        <f t="shared" si="15"/>
        <v>5.8138935709477488E-3</v>
      </c>
      <c r="AM37" s="57">
        <f t="shared" si="16"/>
        <v>12510.921064039925</v>
      </c>
      <c r="AN37" s="57">
        <f t="shared" si="17"/>
        <v>64.823425202279395</v>
      </c>
      <c r="AO37" s="58">
        <f t="shared" si="18"/>
        <v>1.0105070364707713E-2</v>
      </c>
      <c r="AP37" s="57">
        <f t="shared" si="19"/>
        <v>18344.85754006682</v>
      </c>
      <c r="AQ37" s="57">
        <f t="shared" si="20"/>
        <v>95.051075337133625</v>
      </c>
      <c r="AR37" s="59">
        <f t="shared" si="21"/>
        <v>1.4817140586534374E-2</v>
      </c>
      <c r="AT37" s="19">
        <v>1278660.0600403501</v>
      </c>
    </row>
    <row r="38" spans="1:46" x14ac:dyDescent="0.25">
      <c r="A38" s="11" t="s">
        <v>39</v>
      </c>
      <c r="B38" s="12">
        <v>890</v>
      </c>
      <c r="C38" s="28">
        <v>0</v>
      </c>
      <c r="D38" s="16">
        <v>7324584.1598001551</v>
      </c>
      <c r="E38" s="29">
        <f t="shared" si="22"/>
        <v>8229.8698424720842</v>
      </c>
      <c r="F38" s="91">
        <v>0</v>
      </c>
      <c r="G38" s="92">
        <v>7298787.2798560755</v>
      </c>
      <c r="H38" s="105">
        <f t="shared" si="23"/>
        <v>8200.8845841079492</v>
      </c>
      <c r="I38" s="91">
        <v>0</v>
      </c>
      <c r="J38" s="92">
        <v>7273055.9429992186</v>
      </c>
      <c r="K38" s="105">
        <f t="shared" si="24"/>
        <v>8171.9729696620434</v>
      </c>
      <c r="L38" s="91">
        <v>0</v>
      </c>
      <c r="M38" s="92">
        <v>7221632.4598001353</v>
      </c>
      <c r="N38" s="105">
        <f t="shared" si="25"/>
        <v>8114.193775056332</v>
      </c>
      <c r="P38" s="95">
        <v>0</v>
      </c>
      <c r="Q38" s="96">
        <v>7293844.9667836931</v>
      </c>
      <c r="R38" s="101">
        <f t="shared" ref="R38:R54" si="26">Q38/B38</f>
        <v>8195.3314233524634</v>
      </c>
      <c r="S38" s="95">
        <v>0</v>
      </c>
      <c r="T38" s="96">
        <v>7273055.9429992186</v>
      </c>
      <c r="U38" s="96">
        <f t="shared" ref="U38:U54" si="27">T38/B38</f>
        <v>8171.9729696620434</v>
      </c>
      <c r="V38" s="95">
        <v>0</v>
      </c>
      <c r="W38" s="96">
        <v>7221632.4598001353</v>
      </c>
      <c r="X38" s="101">
        <f t="shared" ref="X38:X54" si="28">W38/B38</f>
        <v>8114.193775056332</v>
      </c>
      <c r="Z38" s="74">
        <f t="shared" ref="Z38:Z54" si="29">G38-D38</f>
        <v>-25796.879944079556</v>
      </c>
      <c r="AA38" s="75">
        <f t="shared" ref="AA38:AA54" si="30">+H38-E38</f>
        <v>-28.985258364135007</v>
      </c>
      <c r="AB38" s="76">
        <f t="shared" ref="AB38:AB54" si="31">(+AA38/E38)</f>
        <v>-3.5219582956889667E-3</v>
      </c>
      <c r="AC38" s="75">
        <f t="shared" ref="AC38:AC54" si="32">J38-D38</f>
        <v>-51528.216800936498</v>
      </c>
      <c r="AD38" s="75">
        <f t="shared" ref="AD38:AD54" si="33">+K38-E38</f>
        <v>-57.896872810040804</v>
      </c>
      <c r="AE38" s="77">
        <f t="shared" ref="AE38:AE54" si="34">(+AD38/E38)</f>
        <v>-7.0349682216419808E-3</v>
      </c>
      <c r="AF38" s="75">
        <f t="shared" ref="AF38:AF54" si="35">M38-D38</f>
        <v>-102951.70000001974</v>
      </c>
      <c r="AG38" s="75">
        <f t="shared" ref="AG38:AG54" si="36">+N38-E38</f>
        <v>-115.67606741575219</v>
      </c>
      <c r="AH38" s="78">
        <f t="shared" ref="AH38:AH54" si="37">(+AG38/E38)</f>
        <v>-1.4055637528892617E-2</v>
      </c>
      <c r="AJ38" s="56">
        <f t="shared" ref="AJ38:AJ54" si="38">Q38-D38</f>
        <v>-30739.193016462028</v>
      </c>
      <c r="AK38" s="57">
        <f t="shared" ref="AK38:AK54" si="39">+R38-E38</f>
        <v>-34.538419119620812</v>
      </c>
      <c r="AL38" s="58">
        <f t="shared" ref="AL38:AL54" si="40">(+AK38/E38)</f>
        <v>-4.1967151098037513E-3</v>
      </c>
      <c r="AM38" s="57">
        <f t="shared" ref="AM38:AM54" si="41">T38-D38</f>
        <v>-51528.216800936498</v>
      </c>
      <c r="AN38" s="57">
        <f t="shared" ref="AN38:AN54" si="42">+U38-E38</f>
        <v>-57.896872810040804</v>
      </c>
      <c r="AO38" s="58">
        <f t="shared" ref="AO38:AO54" si="43">(+AN38/E38)</f>
        <v>-7.0349682216419808E-3</v>
      </c>
      <c r="AP38" s="57">
        <f t="shared" ref="AP38:AP54" si="44">W38-D38</f>
        <v>-102951.70000001974</v>
      </c>
      <c r="AQ38" s="57">
        <f t="shared" ref="AQ38:AQ54" si="45">+X38-E38</f>
        <v>-115.67606741575219</v>
      </c>
      <c r="AR38" s="59">
        <f t="shared" ref="AR38:AR54" si="46">(+AQ38/E38)</f>
        <v>-1.4055637528892617E-2</v>
      </c>
      <c r="AT38" s="19">
        <v>7346998.4829293396</v>
      </c>
    </row>
    <row r="39" spans="1:46" x14ac:dyDescent="0.25">
      <c r="A39" s="11" t="s">
        <v>40</v>
      </c>
      <c r="B39" s="12">
        <v>396</v>
      </c>
      <c r="C39" s="28">
        <v>0</v>
      </c>
      <c r="D39" s="16">
        <v>2270561.8382052067</v>
      </c>
      <c r="E39" s="29">
        <f t="shared" si="22"/>
        <v>5733.7420156697135</v>
      </c>
      <c r="F39" s="91">
        <v>0</v>
      </c>
      <c r="G39" s="92">
        <v>2280110.2147968789</v>
      </c>
      <c r="H39" s="105">
        <f t="shared" si="23"/>
        <v>5757.8540777698963</v>
      </c>
      <c r="I39" s="91">
        <v>0</v>
      </c>
      <c r="J39" s="92">
        <v>2289677.726108551</v>
      </c>
      <c r="K39" s="105">
        <f t="shared" si="24"/>
        <v>5782.0144598700781</v>
      </c>
      <c r="L39" s="91">
        <v>0</v>
      </c>
      <c r="M39" s="92">
        <v>2297278.4165774472</v>
      </c>
      <c r="N39" s="105">
        <f t="shared" si="25"/>
        <v>5801.2081226703212</v>
      </c>
      <c r="P39" s="95">
        <v>0</v>
      </c>
      <c r="Q39" s="96">
        <v>2281507.6910154908</v>
      </c>
      <c r="R39" s="101">
        <f t="shared" si="26"/>
        <v>5761.3830581199263</v>
      </c>
      <c r="S39" s="95">
        <v>0</v>
      </c>
      <c r="T39" s="96">
        <v>2289677.726108551</v>
      </c>
      <c r="U39" s="96">
        <f t="shared" si="27"/>
        <v>5782.0144598700781</v>
      </c>
      <c r="V39" s="95">
        <v>0</v>
      </c>
      <c r="W39" s="96">
        <v>2297278.4165774472</v>
      </c>
      <c r="X39" s="101">
        <f t="shared" si="28"/>
        <v>5801.2081226703212</v>
      </c>
      <c r="Z39" s="74">
        <f t="shared" si="29"/>
        <v>9548.3765916721895</v>
      </c>
      <c r="AA39" s="75">
        <f t="shared" si="30"/>
        <v>24.112062100182811</v>
      </c>
      <c r="AB39" s="76">
        <f t="shared" si="31"/>
        <v>4.2052924659475577E-3</v>
      </c>
      <c r="AC39" s="75">
        <f t="shared" si="32"/>
        <v>19115.887903344352</v>
      </c>
      <c r="AD39" s="75">
        <f t="shared" si="33"/>
        <v>48.272444200364589</v>
      </c>
      <c r="AE39" s="77">
        <f t="shared" si="34"/>
        <v>8.4190122381580957E-3</v>
      </c>
      <c r="AF39" s="75">
        <f t="shared" si="35"/>
        <v>26716.578372240532</v>
      </c>
      <c r="AG39" s="75">
        <f t="shared" si="36"/>
        <v>67.466107000607735</v>
      </c>
      <c r="AH39" s="78">
        <f t="shared" si="37"/>
        <v>1.1766505506566213E-2</v>
      </c>
      <c r="AJ39" s="56">
        <f t="shared" si="38"/>
        <v>10945.852810284123</v>
      </c>
      <c r="AK39" s="57">
        <f t="shared" si="39"/>
        <v>27.641042450212808</v>
      </c>
      <c r="AL39" s="58">
        <f t="shared" si="40"/>
        <v>4.8207684222053848E-3</v>
      </c>
      <c r="AM39" s="57">
        <f t="shared" si="41"/>
        <v>19115.887903344352</v>
      </c>
      <c r="AN39" s="57">
        <f t="shared" si="42"/>
        <v>48.272444200364589</v>
      </c>
      <c r="AO39" s="58">
        <f t="shared" si="43"/>
        <v>8.4190122381580957E-3</v>
      </c>
      <c r="AP39" s="57">
        <f t="shared" si="44"/>
        <v>26716.578372240532</v>
      </c>
      <c r="AQ39" s="57">
        <f t="shared" si="45"/>
        <v>67.466107000607735</v>
      </c>
      <c r="AR39" s="59">
        <f t="shared" si="46"/>
        <v>1.1766505506566213E-2</v>
      </c>
      <c r="AT39" s="19">
        <v>2273282.4442242798</v>
      </c>
    </row>
    <row r="40" spans="1:46" x14ac:dyDescent="0.25">
      <c r="A40" s="11" t="s">
        <v>41</v>
      </c>
      <c r="B40" s="12">
        <v>100</v>
      </c>
      <c r="C40" s="28">
        <v>0</v>
      </c>
      <c r="D40" s="16">
        <v>736990.80660169921</v>
      </c>
      <c r="E40" s="29">
        <f t="shared" si="22"/>
        <v>7369.9080660169921</v>
      </c>
      <c r="F40" s="91">
        <v>0</v>
      </c>
      <c r="G40" s="92">
        <v>745380.64249924035</v>
      </c>
      <c r="H40" s="105">
        <f t="shared" si="23"/>
        <v>7453.8064249924037</v>
      </c>
      <c r="I40" s="91">
        <v>0</v>
      </c>
      <c r="J40" s="92">
        <v>753775.31039678166</v>
      </c>
      <c r="K40" s="105">
        <f t="shared" si="24"/>
        <v>7537.753103967817</v>
      </c>
      <c r="L40" s="91">
        <v>0</v>
      </c>
      <c r="M40" s="92">
        <v>763666.18292683666</v>
      </c>
      <c r="N40" s="105">
        <f t="shared" si="25"/>
        <v>7636.661829268367</v>
      </c>
      <c r="P40" s="95">
        <v>0</v>
      </c>
      <c r="Q40" s="96">
        <v>746729.97881549725</v>
      </c>
      <c r="R40" s="101">
        <f t="shared" si="26"/>
        <v>7467.2997881549727</v>
      </c>
      <c r="S40" s="95">
        <v>0</v>
      </c>
      <c r="T40" s="96">
        <v>753775.31039678166</v>
      </c>
      <c r="U40" s="96">
        <f t="shared" si="27"/>
        <v>7537.753103967817</v>
      </c>
      <c r="V40" s="95">
        <v>0</v>
      </c>
      <c r="W40" s="96">
        <v>763666.18292683666</v>
      </c>
      <c r="X40" s="101">
        <f t="shared" si="28"/>
        <v>7636.661829268367</v>
      </c>
      <c r="Z40" s="74">
        <f t="shared" si="29"/>
        <v>8389.8358975411393</v>
      </c>
      <c r="AA40" s="75">
        <f t="shared" si="30"/>
        <v>83.898358975411611</v>
      </c>
      <c r="AB40" s="76">
        <f t="shared" si="31"/>
        <v>1.1383908486222652E-2</v>
      </c>
      <c r="AC40" s="75">
        <f t="shared" si="32"/>
        <v>16784.503795082448</v>
      </c>
      <c r="AD40" s="75">
        <f t="shared" si="33"/>
        <v>167.84503795082492</v>
      </c>
      <c r="AE40" s="77">
        <f t="shared" si="34"/>
        <v>2.2774373363592774E-2</v>
      </c>
      <c r="AF40" s="75">
        <f t="shared" si="35"/>
        <v>26675.376325137448</v>
      </c>
      <c r="AG40" s="75">
        <f t="shared" si="36"/>
        <v>266.75376325137495</v>
      </c>
      <c r="AH40" s="78">
        <f t="shared" si="37"/>
        <v>3.6194991967591787E-2</v>
      </c>
      <c r="AJ40" s="56">
        <f t="shared" si="38"/>
        <v>9739.1722137980396</v>
      </c>
      <c r="AK40" s="57">
        <f t="shared" si="39"/>
        <v>97.391722137980651</v>
      </c>
      <c r="AL40" s="58">
        <f t="shared" si="40"/>
        <v>1.3214781143208376E-2</v>
      </c>
      <c r="AM40" s="57">
        <f t="shared" si="41"/>
        <v>16784.503795082448</v>
      </c>
      <c r="AN40" s="57">
        <f t="shared" si="42"/>
        <v>167.84503795082492</v>
      </c>
      <c r="AO40" s="58">
        <f t="shared" si="43"/>
        <v>2.2774373363592774E-2</v>
      </c>
      <c r="AP40" s="57">
        <f t="shared" si="44"/>
        <v>26675.376325137448</v>
      </c>
      <c r="AQ40" s="57">
        <f t="shared" si="45"/>
        <v>266.75376325137495</v>
      </c>
      <c r="AR40" s="59">
        <f t="shared" si="46"/>
        <v>3.6194991967591787E-2</v>
      </c>
      <c r="AT40" s="19">
        <v>743566.73520182597</v>
      </c>
    </row>
    <row r="41" spans="1:46" x14ac:dyDescent="0.25">
      <c r="A41" s="11" t="s">
        <v>42</v>
      </c>
      <c r="B41" s="12">
        <v>366</v>
      </c>
      <c r="C41" s="28">
        <v>90801.254246278899</v>
      </c>
      <c r="D41" s="16">
        <v>2162073.5131166046</v>
      </c>
      <c r="E41" s="29">
        <f t="shared" si="22"/>
        <v>5907.3046806464608</v>
      </c>
      <c r="F41" s="91">
        <v>89003.092574684313</v>
      </c>
      <c r="G41" s="92">
        <v>2161992.8653829074</v>
      </c>
      <c r="H41" s="105">
        <f t="shared" si="23"/>
        <v>5907.0843316472883</v>
      </c>
      <c r="I41" s="91">
        <v>87187.245783090111</v>
      </c>
      <c r="J41" s="92">
        <v>2161912.2176492098</v>
      </c>
      <c r="K41" s="105">
        <f t="shared" si="24"/>
        <v>5906.863982648114</v>
      </c>
      <c r="L41" s="91">
        <v>89531.502607631439</v>
      </c>
      <c r="M41" s="92">
        <v>2161804.6873376137</v>
      </c>
      <c r="N41" s="105">
        <f t="shared" si="25"/>
        <v>5906.5701839825506</v>
      </c>
      <c r="P41" s="95">
        <v>88882.627942752501</v>
      </c>
      <c r="Q41" s="96">
        <v>2161979.424093958</v>
      </c>
      <c r="R41" s="101">
        <f t="shared" si="26"/>
        <v>5907.0476068140924</v>
      </c>
      <c r="S41" s="95">
        <v>87187.245783090111</v>
      </c>
      <c r="T41" s="96">
        <v>2161912.2176492098</v>
      </c>
      <c r="U41" s="96">
        <f t="shared" si="27"/>
        <v>5906.863982648114</v>
      </c>
      <c r="V41" s="95">
        <v>89531.502607631439</v>
      </c>
      <c r="W41" s="96">
        <v>2161804.6873376137</v>
      </c>
      <c r="X41" s="101">
        <f t="shared" si="28"/>
        <v>5906.5701839825506</v>
      </c>
      <c r="Z41" s="74">
        <f t="shared" si="29"/>
        <v>-80.647733697202057</v>
      </c>
      <c r="AA41" s="75">
        <f t="shared" si="30"/>
        <v>-0.22034899917252915</v>
      </c>
      <c r="AB41" s="76">
        <f t="shared" si="31"/>
        <v>-3.7301106187130921E-5</v>
      </c>
      <c r="AC41" s="75">
        <f t="shared" si="32"/>
        <v>-161.29546739486977</v>
      </c>
      <c r="AD41" s="75">
        <f t="shared" si="33"/>
        <v>-0.44069799834687728</v>
      </c>
      <c r="AE41" s="77">
        <f t="shared" si="34"/>
        <v>-7.4602212374569768E-5</v>
      </c>
      <c r="AF41" s="75">
        <f t="shared" si="35"/>
        <v>-268.82577899098396</v>
      </c>
      <c r="AG41" s="75">
        <f t="shared" si="36"/>
        <v>-0.73449666391024948</v>
      </c>
      <c r="AH41" s="78">
        <f t="shared" si="37"/>
        <v>-1.2433702062407767E-4</v>
      </c>
      <c r="AJ41" s="56">
        <f t="shared" si="38"/>
        <v>-94.089022646658123</v>
      </c>
      <c r="AK41" s="57">
        <f t="shared" si="39"/>
        <v>-0.25707383236840542</v>
      </c>
      <c r="AL41" s="58">
        <f t="shared" si="40"/>
        <v>-4.3517957218396388E-5</v>
      </c>
      <c r="AM41" s="57">
        <f t="shared" si="41"/>
        <v>-161.29546739486977</v>
      </c>
      <c r="AN41" s="57">
        <f t="shared" si="42"/>
        <v>-0.44069799834687728</v>
      </c>
      <c r="AO41" s="58">
        <f t="shared" si="43"/>
        <v>-7.4602212374569768E-5</v>
      </c>
      <c r="AP41" s="57">
        <f t="shared" si="44"/>
        <v>-268.82577899098396</v>
      </c>
      <c r="AQ41" s="57">
        <f t="shared" si="45"/>
        <v>-0.73449666391024948</v>
      </c>
      <c r="AR41" s="59">
        <f t="shared" si="46"/>
        <v>-1.2433702062407767E-4</v>
      </c>
      <c r="AT41" s="19">
        <v>2156357.4605736602</v>
      </c>
    </row>
    <row r="42" spans="1:46" x14ac:dyDescent="0.25">
      <c r="A42" s="11" t="s">
        <v>43</v>
      </c>
      <c r="B42" s="12">
        <v>174</v>
      </c>
      <c r="C42" s="28">
        <v>4325.3353085621002</v>
      </c>
      <c r="D42" s="16">
        <v>1170768.3568363071</v>
      </c>
      <c r="E42" s="29">
        <f t="shared" si="22"/>
        <v>6728.5537749213054</v>
      </c>
      <c r="F42" s="91">
        <v>0</v>
      </c>
      <c r="G42" s="92">
        <v>1177656.6750696611</v>
      </c>
      <c r="H42" s="105">
        <f t="shared" si="23"/>
        <v>6768.1418107451791</v>
      </c>
      <c r="I42" s="91">
        <v>0</v>
      </c>
      <c r="J42" s="92">
        <v>1188878.7362915769</v>
      </c>
      <c r="K42" s="105">
        <f t="shared" si="24"/>
        <v>6832.6364154688326</v>
      </c>
      <c r="L42" s="91">
        <v>0</v>
      </c>
      <c r="M42" s="92">
        <v>1201575.9732674649</v>
      </c>
      <c r="N42" s="105">
        <f t="shared" si="25"/>
        <v>6905.6090417670393</v>
      </c>
      <c r="P42" s="95">
        <v>0</v>
      </c>
      <c r="Q42" s="96">
        <v>1179440.4101066468</v>
      </c>
      <c r="R42" s="101">
        <f t="shared" si="26"/>
        <v>6778.3931615324527</v>
      </c>
      <c r="S42" s="95">
        <v>0</v>
      </c>
      <c r="T42" s="96">
        <v>1188878.7362915769</v>
      </c>
      <c r="U42" s="96">
        <f t="shared" si="27"/>
        <v>6832.6364154688326</v>
      </c>
      <c r="V42" s="95">
        <v>0</v>
      </c>
      <c r="W42" s="96">
        <v>1201575.9732674649</v>
      </c>
      <c r="X42" s="101">
        <f t="shared" si="28"/>
        <v>6905.6090417670393</v>
      </c>
      <c r="Z42" s="74">
        <f t="shared" si="29"/>
        <v>6888.3182333540171</v>
      </c>
      <c r="AA42" s="75">
        <f t="shared" si="30"/>
        <v>39.588035823873724</v>
      </c>
      <c r="AB42" s="76">
        <f t="shared" si="31"/>
        <v>5.8835876398025417E-3</v>
      </c>
      <c r="AC42" s="75">
        <f t="shared" si="32"/>
        <v>18110.37945526978</v>
      </c>
      <c r="AD42" s="75">
        <f t="shared" si="33"/>
        <v>104.08264054752726</v>
      </c>
      <c r="AE42" s="77">
        <f t="shared" si="34"/>
        <v>1.5468798203778132E-2</v>
      </c>
      <c r="AF42" s="75">
        <f t="shared" si="35"/>
        <v>30807.616431157803</v>
      </c>
      <c r="AG42" s="75">
        <f t="shared" si="36"/>
        <v>177.05526684573397</v>
      </c>
      <c r="AH42" s="78">
        <f t="shared" si="37"/>
        <v>2.6314015280022748E-2</v>
      </c>
      <c r="AJ42" s="56">
        <f t="shared" si="38"/>
        <v>8672.053270339733</v>
      </c>
      <c r="AK42" s="57">
        <f t="shared" si="39"/>
        <v>49.839386611147347</v>
      </c>
      <c r="AL42" s="58">
        <f t="shared" si="40"/>
        <v>7.407146955844943E-3</v>
      </c>
      <c r="AM42" s="57">
        <f t="shared" si="41"/>
        <v>18110.37945526978</v>
      </c>
      <c r="AN42" s="57">
        <f t="shared" si="42"/>
        <v>104.08264054752726</v>
      </c>
      <c r="AO42" s="58">
        <f t="shared" si="43"/>
        <v>1.5468798203778132E-2</v>
      </c>
      <c r="AP42" s="57">
        <f t="shared" si="44"/>
        <v>30807.616431157803</v>
      </c>
      <c r="AQ42" s="57">
        <f t="shared" si="45"/>
        <v>177.05526684573397</v>
      </c>
      <c r="AR42" s="59">
        <f t="shared" si="46"/>
        <v>2.6314015280022748E-2</v>
      </c>
      <c r="AT42" s="19">
        <v>1214138.6233743599</v>
      </c>
    </row>
    <row r="43" spans="1:46" x14ac:dyDescent="0.25">
      <c r="A43" s="11" t="s">
        <v>44</v>
      </c>
      <c r="B43" s="12">
        <v>531</v>
      </c>
      <c r="C43" s="28">
        <v>0</v>
      </c>
      <c r="D43" s="16">
        <v>3342063.5914847883</v>
      </c>
      <c r="E43" s="29">
        <f t="shared" si="22"/>
        <v>6293.9050687095823</v>
      </c>
      <c r="F43" s="91">
        <v>0</v>
      </c>
      <c r="G43" s="92">
        <v>3374123.0283998945</v>
      </c>
      <c r="H43" s="105">
        <f t="shared" si="23"/>
        <v>6354.2806561203288</v>
      </c>
      <c r="I43" s="91">
        <v>0</v>
      </c>
      <c r="J43" s="92">
        <v>3406208.1232350003</v>
      </c>
      <c r="K43" s="105">
        <f t="shared" si="24"/>
        <v>6414.7045635310742</v>
      </c>
      <c r="L43" s="91">
        <v>0</v>
      </c>
      <c r="M43" s="92">
        <v>3442074.5341018075</v>
      </c>
      <c r="N43" s="105">
        <f t="shared" si="25"/>
        <v>6482.249593412067</v>
      </c>
      <c r="P43" s="95">
        <v>0</v>
      </c>
      <c r="Q43" s="96">
        <v>3379206.238955745</v>
      </c>
      <c r="R43" s="101">
        <f t="shared" si="26"/>
        <v>6363.8535573554518</v>
      </c>
      <c r="S43" s="95">
        <v>0</v>
      </c>
      <c r="T43" s="96">
        <v>3406208.1232350003</v>
      </c>
      <c r="U43" s="96">
        <f t="shared" si="27"/>
        <v>6414.7045635310742</v>
      </c>
      <c r="V43" s="95">
        <v>0</v>
      </c>
      <c r="W43" s="96">
        <v>3442074.5341018075</v>
      </c>
      <c r="X43" s="101">
        <f t="shared" si="28"/>
        <v>6482.249593412067</v>
      </c>
      <c r="Z43" s="74">
        <f t="shared" si="29"/>
        <v>32059.43691510614</v>
      </c>
      <c r="AA43" s="75">
        <f t="shared" si="30"/>
        <v>60.375587410746448</v>
      </c>
      <c r="AB43" s="76">
        <f t="shared" si="31"/>
        <v>9.5927070319039697E-3</v>
      </c>
      <c r="AC43" s="75">
        <f t="shared" si="32"/>
        <v>64144.531750211958</v>
      </c>
      <c r="AD43" s="75">
        <f t="shared" si="33"/>
        <v>120.79949482149186</v>
      </c>
      <c r="AE43" s="77">
        <f t="shared" si="34"/>
        <v>1.9193091332446642E-2</v>
      </c>
      <c r="AF43" s="75">
        <f t="shared" si="35"/>
        <v>100010.94261701917</v>
      </c>
      <c r="AG43" s="75">
        <f t="shared" si="36"/>
        <v>188.3445247024847</v>
      </c>
      <c r="AH43" s="78">
        <f t="shared" si="37"/>
        <v>2.992490713576974E-2</v>
      </c>
      <c r="AJ43" s="56">
        <f t="shared" si="38"/>
        <v>37142.647470956668</v>
      </c>
      <c r="AK43" s="57">
        <f t="shared" si="39"/>
        <v>69.948488645869475</v>
      </c>
      <c r="AL43" s="58">
        <f t="shared" si="40"/>
        <v>1.1113686635284885E-2</v>
      </c>
      <c r="AM43" s="57">
        <f t="shared" si="41"/>
        <v>64144.531750211958</v>
      </c>
      <c r="AN43" s="57">
        <f t="shared" si="42"/>
        <v>120.79949482149186</v>
      </c>
      <c r="AO43" s="58">
        <f t="shared" si="43"/>
        <v>1.9193091332446642E-2</v>
      </c>
      <c r="AP43" s="57">
        <f t="shared" si="44"/>
        <v>100010.94261701917</v>
      </c>
      <c r="AQ43" s="57">
        <f t="shared" si="45"/>
        <v>188.3445247024847</v>
      </c>
      <c r="AR43" s="59">
        <f t="shared" si="46"/>
        <v>2.992490713576974E-2</v>
      </c>
      <c r="AT43" s="19">
        <v>3620128.9322007801</v>
      </c>
    </row>
    <row r="44" spans="1:46" x14ac:dyDescent="0.25">
      <c r="A44" s="11" t="s">
        <v>45</v>
      </c>
      <c r="B44" s="12">
        <v>203</v>
      </c>
      <c r="C44" s="28">
        <v>0</v>
      </c>
      <c r="D44" s="16">
        <v>1245394.1902590122</v>
      </c>
      <c r="E44" s="29">
        <f t="shared" si="22"/>
        <v>6134.9467500443952</v>
      </c>
      <c r="F44" s="91">
        <v>0</v>
      </c>
      <c r="G44" s="92">
        <v>1247722.0223976839</v>
      </c>
      <c r="H44" s="105">
        <f t="shared" si="23"/>
        <v>6146.4139034368663</v>
      </c>
      <c r="I44" s="91">
        <v>0</v>
      </c>
      <c r="J44" s="92">
        <v>1250059.6634963555</v>
      </c>
      <c r="K44" s="105">
        <f t="shared" si="24"/>
        <v>6157.9293768293373</v>
      </c>
      <c r="L44" s="91">
        <v>0</v>
      </c>
      <c r="M44" s="92">
        <v>1250533.4217545846</v>
      </c>
      <c r="N44" s="105">
        <f t="shared" si="25"/>
        <v>6160.2631613526337</v>
      </c>
      <c r="P44" s="95">
        <v>0</v>
      </c>
      <c r="Q44" s="96">
        <v>1248010.5859974625</v>
      </c>
      <c r="R44" s="101">
        <f t="shared" si="26"/>
        <v>6147.8353990022788</v>
      </c>
      <c r="S44" s="95">
        <v>0</v>
      </c>
      <c r="T44" s="96">
        <v>1250059.6634963555</v>
      </c>
      <c r="U44" s="96">
        <f t="shared" si="27"/>
        <v>6157.9293768293373</v>
      </c>
      <c r="V44" s="95">
        <v>0</v>
      </c>
      <c r="W44" s="96">
        <v>1250533.4217545846</v>
      </c>
      <c r="X44" s="101">
        <f t="shared" si="28"/>
        <v>6160.2631613526337</v>
      </c>
      <c r="Z44" s="74">
        <f t="shared" si="29"/>
        <v>2327.8321386717726</v>
      </c>
      <c r="AA44" s="75">
        <f t="shared" si="30"/>
        <v>11.467153392471118</v>
      </c>
      <c r="AB44" s="76">
        <f t="shared" si="31"/>
        <v>1.8691528809745802E-3</v>
      </c>
      <c r="AC44" s="75">
        <f t="shared" si="32"/>
        <v>4665.4732373433653</v>
      </c>
      <c r="AD44" s="75">
        <f t="shared" si="33"/>
        <v>22.982626784942113</v>
      </c>
      <c r="AE44" s="77">
        <f t="shared" si="34"/>
        <v>3.7461819509314893E-3</v>
      </c>
      <c r="AF44" s="75">
        <f t="shared" si="35"/>
        <v>5139.2314955724869</v>
      </c>
      <c r="AG44" s="75">
        <f t="shared" si="36"/>
        <v>25.316411308238457</v>
      </c>
      <c r="AH44" s="78">
        <f t="shared" si="37"/>
        <v>4.126590228033398E-3</v>
      </c>
      <c r="AJ44" s="56">
        <f t="shared" si="38"/>
        <v>2616.3957384503447</v>
      </c>
      <c r="AK44" s="57">
        <f t="shared" si="39"/>
        <v>12.888648957883561</v>
      </c>
      <c r="AL44" s="58">
        <f t="shared" si="40"/>
        <v>2.1008575107502427E-3</v>
      </c>
      <c r="AM44" s="57">
        <f t="shared" si="41"/>
        <v>4665.4732373433653</v>
      </c>
      <c r="AN44" s="57">
        <f t="shared" si="42"/>
        <v>22.982626784942113</v>
      </c>
      <c r="AO44" s="58">
        <f t="shared" si="43"/>
        <v>3.7461819509314893E-3</v>
      </c>
      <c r="AP44" s="57">
        <f t="shared" si="44"/>
        <v>5139.2314955724869</v>
      </c>
      <c r="AQ44" s="57">
        <f t="shared" si="45"/>
        <v>25.316411308238457</v>
      </c>
      <c r="AR44" s="59">
        <f t="shared" si="46"/>
        <v>4.126590228033398E-3</v>
      </c>
      <c r="AT44" s="19">
        <v>1382690.63501413</v>
      </c>
    </row>
    <row r="45" spans="1:46" x14ac:dyDescent="0.25">
      <c r="A45" s="11" t="s">
        <v>46</v>
      </c>
      <c r="B45" s="12">
        <v>597</v>
      </c>
      <c r="C45" s="28">
        <v>0</v>
      </c>
      <c r="D45" s="16">
        <v>5204260.5208242647</v>
      </c>
      <c r="E45" s="29">
        <f t="shared" si="22"/>
        <v>8717.3543062382996</v>
      </c>
      <c r="F45" s="91">
        <v>0</v>
      </c>
      <c r="G45" s="92">
        <v>5160053.8828630811</v>
      </c>
      <c r="H45" s="105">
        <f t="shared" si="23"/>
        <v>8643.3063364540722</v>
      </c>
      <c r="I45" s="91">
        <v>18093.181126771564</v>
      </c>
      <c r="J45" s="92">
        <v>5133984.1735374881</v>
      </c>
      <c r="K45" s="105">
        <f t="shared" si="24"/>
        <v>8599.6384816373338</v>
      </c>
      <c r="L45" s="91">
        <v>88554.650627861105</v>
      </c>
      <c r="M45" s="92">
        <v>5134030.9008292966</v>
      </c>
      <c r="N45" s="105">
        <f t="shared" si="25"/>
        <v>8599.7167518078677</v>
      </c>
      <c r="P45" s="95">
        <v>0</v>
      </c>
      <c r="Q45" s="96">
        <v>5152252.8255245946</v>
      </c>
      <c r="R45" s="101">
        <f t="shared" si="26"/>
        <v>8630.2392387346645</v>
      </c>
      <c r="S45" s="95">
        <v>18093.181126771564</v>
      </c>
      <c r="T45" s="96">
        <v>5133984.1735374881</v>
      </c>
      <c r="U45" s="96">
        <f t="shared" si="27"/>
        <v>8599.6384816373338</v>
      </c>
      <c r="V45" s="95">
        <v>88554.650627861105</v>
      </c>
      <c r="W45" s="96">
        <v>5134030.9008292966</v>
      </c>
      <c r="X45" s="101">
        <f t="shared" si="28"/>
        <v>8599.7167518078677</v>
      </c>
      <c r="Z45" s="74">
        <f t="shared" si="29"/>
        <v>-44206.637961183675</v>
      </c>
      <c r="AA45" s="75">
        <f t="shared" si="30"/>
        <v>-74.047969784227462</v>
      </c>
      <c r="AB45" s="76">
        <f t="shared" si="31"/>
        <v>-8.4943168744715785E-3</v>
      </c>
      <c r="AC45" s="75">
        <f t="shared" si="32"/>
        <v>-70276.34728677664</v>
      </c>
      <c r="AD45" s="75">
        <f t="shared" si="33"/>
        <v>-117.71582460096579</v>
      </c>
      <c r="AE45" s="77">
        <f t="shared" si="34"/>
        <v>-1.3503618238474737E-2</v>
      </c>
      <c r="AF45" s="75">
        <f t="shared" si="35"/>
        <v>-70229.619994968176</v>
      </c>
      <c r="AG45" s="75">
        <f t="shared" si="36"/>
        <v>-117.63755443043192</v>
      </c>
      <c r="AH45" s="78">
        <f t="shared" si="37"/>
        <v>-1.3494639577313993E-2</v>
      </c>
      <c r="AJ45" s="56">
        <f t="shared" si="38"/>
        <v>-52007.6952996701</v>
      </c>
      <c r="AK45" s="57">
        <f t="shared" si="39"/>
        <v>-87.115067503635146</v>
      </c>
      <c r="AL45" s="58">
        <f t="shared" si="40"/>
        <v>-9.9932920520729544E-3</v>
      </c>
      <c r="AM45" s="57">
        <f t="shared" si="41"/>
        <v>-70276.34728677664</v>
      </c>
      <c r="AN45" s="57">
        <f t="shared" si="42"/>
        <v>-117.71582460096579</v>
      </c>
      <c r="AO45" s="58">
        <f t="shared" si="43"/>
        <v>-1.3503618238474737E-2</v>
      </c>
      <c r="AP45" s="57">
        <f t="shared" si="44"/>
        <v>-70229.619994968176</v>
      </c>
      <c r="AQ45" s="57">
        <f t="shared" si="45"/>
        <v>-117.63755443043192</v>
      </c>
      <c r="AR45" s="59">
        <f t="shared" si="46"/>
        <v>-1.3494639577313993E-2</v>
      </c>
      <c r="AT45" s="19">
        <v>5047612.5937969703</v>
      </c>
    </row>
    <row r="46" spans="1:46" x14ac:dyDescent="0.25">
      <c r="A46" s="11" t="s">
        <v>47</v>
      </c>
      <c r="B46" s="12">
        <v>1035</v>
      </c>
      <c r="C46" s="28">
        <v>0</v>
      </c>
      <c r="D46" s="16">
        <v>8670531.8465826567</v>
      </c>
      <c r="E46" s="29">
        <f t="shared" si="22"/>
        <v>8377.3254556354168</v>
      </c>
      <c r="F46" s="91">
        <v>0</v>
      </c>
      <c r="G46" s="92">
        <v>8643565.0489028096</v>
      </c>
      <c r="H46" s="105">
        <f t="shared" si="23"/>
        <v>8351.2705786500574</v>
      </c>
      <c r="I46" s="91">
        <v>0</v>
      </c>
      <c r="J46" s="92">
        <v>8616674.2533876933</v>
      </c>
      <c r="K46" s="105">
        <f t="shared" si="24"/>
        <v>8325.2891337079163</v>
      </c>
      <c r="L46" s="91">
        <v>9597.6113413102612</v>
      </c>
      <c r="M46" s="92">
        <v>8570463.3590854127</v>
      </c>
      <c r="N46" s="105">
        <f t="shared" si="25"/>
        <v>8280.6409266525734</v>
      </c>
      <c r="P46" s="95">
        <v>0</v>
      </c>
      <c r="Q46" s="96">
        <v>8638320.924548896</v>
      </c>
      <c r="R46" s="101">
        <f t="shared" si="26"/>
        <v>8346.2037918346814</v>
      </c>
      <c r="S46" s="95">
        <v>0</v>
      </c>
      <c r="T46" s="96">
        <v>8616674.2533876933</v>
      </c>
      <c r="U46" s="96">
        <f t="shared" si="27"/>
        <v>8325.2891337079163</v>
      </c>
      <c r="V46" s="95">
        <v>9597.6113413102612</v>
      </c>
      <c r="W46" s="96">
        <v>8570463.3590854127</v>
      </c>
      <c r="X46" s="101">
        <f t="shared" si="28"/>
        <v>8280.6409266525734</v>
      </c>
      <c r="Z46" s="74">
        <f t="shared" si="29"/>
        <v>-26966.797679847106</v>
      </c>
      <c r="AA46" s="75">
        <f t="shared" si="30"/>
        <v>-26.054876985359442</v>
      </c>
      <c r="AB46" s="76">
        <f t="shared" si="31"/>
        <v>-3.1101664992413966E-3</v>
      </c>
      <c r="AC46" s="75">
        <f t="shared" si="32"/>
        <v>-53857.59319496341</v>
      </c>
      <c r="AD46" s="75">
        <f t="shared" si="33"/>
        <v>-52.036321927500467</v>
      </c>
      <c r="AE46" s="77">
        <f t="shared" si="34"/>
        <v>-6.211567427226514E-3</v>
      </c>
      <c r="AF46" s="75">
        <f t="shared" si="35"/>
        <v>-100068.48749724403</v>
      </c>
      <c r="AG46" s="75">
        <f t="shared" si="36"/>
        <v>-96.684528982843403</v>
      </c>
      <c r="AH46" s="78">
        <f t="shared" si="37"/>
        <v>-1.1541216763615629E-2</v>
      </c>
      <c r="AJ46" s="56">
        <f t="shared" si="38"/>
        <v>-32210.922033760697</v>
      </c>
      <c r="AK46" s="57">
        <f t="shared" si="39"/>
        <v>-31.121663800735405</v>
      </c>
      <c r="AL46" s="58">
        <f t="shared" si="40"/>
        <v>-3.7149880311501925E-3</v>
      </c>
      <c r="AM46" s="57">
        <f t="shared" si="41"/>
        <v>-53857.59319496341</v>
      </c>
      <c r="AN46" s="57">
        <f t="shared" si="42"/>
        <v>-52.036321927500467</v>
      </c>
      <c r="AO46" s="58">
        <f t="shared" si="43"/>
        <v>-6.211567427226514E-3</v>
      </c>
      <c r="AP46" s="57">
        <f t="shared" si="44"/>
        <v>-100068.48749724403</v>
      </c>
      <c r="AQ46" s="57">
        <f t="shared" si="45"/>
        <v>-96.684528982843403</v>
      </c>
      <c r="AR46" s="59">
        <f t="shared" si="46"/>
        <v>-1.1541216763615629E-2</v>
      </c>
      <c r="AT46" s="19">
        <v>8479000.9990795609</v>
      </c>
    </row>
    <row r="47" spans="1:46" x14ac:dyDescent="0.25">
      <c r="A47" s="11" t="s">
        <v>48</v>
      </c>
      <c r="B47" s="12">
        <v>829</v>
      </c>
      <c r="C47" s="28">
        <v>0</v>
      </c>
      <c r="D47" s="16">
        <v>6297228.2623303384</v>
      </c>
      <c r="E47" s="29">
        <f t="shared" si="22"/>
        <v>7596.1740196988403</v>
      </c>
      <c r="F47" s="91">
        <v>0</v>
      </c>
      <c r="G47" s="92">
        <v>6262102.6509133233</v>
      </c>
      <c r="H47" s="105">
        <f t="shared" si="23"/>
        <v>7553.8029564696299</v>
      </c>
      <c r="I47" s="91">
        <v>11373.128308190609</v>
      </c>
      <c r="J47" s="92">
        <v>6238411.0040380005</v>
      </c>
      <c r="K47" s="105">
        <f t="shared" si="24"/>
        <v>7525.224371577805</v>
      </c>
      <c r="L47" s="91">
        <v>74100.003303690668</v>
      </c>
      <c r="M47" s="92">
        <v>6238393.2808980001</v>
      </c>
      <c r="N47" s="105">
        <f t="shared" si="25"/>
        <v>7525.2029926393243</v>
      </c>
      <c r="P47" s="95">
        <v>0</v>
      </c>
      <c r="Q47" s="96">
        <v>6255647.5598754361</v>
      </c>
      <c r="R47" s="101">
        <f t="shared" si="26"/>
        <v>7546.0163569064371</v>
      </c>
      <c r="S47" s="95">
        <v>11373.128308190609</v>
      </c>
      <c r="T47" s="96">
        <v>6238411.0040380005</v>
      </c>
      <c r="U47" s="96">
        <f t="shared" si="27"/>
        <v>7525.224371577805</v>
      </c>
      <c r="V47" s="95">
        <v>74100.003303690668</v>
      </c>
      <c r="W47" s="96">
        <v>6238393.2808980001</v>
      </c>
      <c r="X47" s="101">
        <f t="shared" si="28"/>
        <v>7525.2029926393243</v>
      </c>
      <c r="Z47" s="74">
        <f t="shared" si="29"/>
        <v>-35125.611417015083</v>
      </c>
      <c r="AA47" s="75">
        <f t="shared" si="30"/>
        <v>-42.371063229210449</v>
      </c>
      <c r="AB47" s="76">
        <f t="shared" si="31"/>
        <v>-5.5779479405462995E-3</v>
      </c>
      <c r="AC47" s="75">
        <f t="shared" si="32"/>
        <v>-58817.25829233788</v>
      </c>
      <c r="AD47" s="75">
        <f t="shared" si="33"/>
        <v>-70.949648121035352</v>
      </c>
      <c r="AE47" s="77">
        <f t="shared" si="34"/>
        <v>-9.3401820359887231E-3</v>
      </c>
      <c r="AF47" s="75">
        <f t="shared" si="35"/>
        <v>-58834.981432338245</v>
      </c>
      <c r="AG47" s="75">
        <f t="shared" si="36"/>
        <v>-70.971027059516018</v>
      </c>
      <c r="AH47" s="78">
        <f t="shared" si="37"/>
        <v>-9.3429964710484287E-3</v>
      </c>
      <c r="AJ47" s="56">
        <f t="shared" si="38"/>
        <v>-41580.702454902232</v>
      </c>
      <c r="AK47" s="57">
        <f t="shared" si="39"/>
        <v>-50.157662792403244</v>
      </c>
      <c r="AL47" s="58">
        <f t="shared" si="40"/>
        <v>-6.6030165531136432E-3</v>
      </c>
      <c r="AM47" s="57">
        <f t="shared" si="41"/>
        <v>-58817.25829233788</v>
      </c>
      <c r="AN47" s="57">
        <f t="shared" si="42"/>
        <v>-70.949648121035352</v>
      </c>
      <c r="AO47" s="58">
        <f t="shared" si="43"/>
        <v>-9.3401820359887231E-3</v>
      </c>
      <c r="AP47" s="57">
        <f t="shared" si="44"/>
        <v>-58834.981432338245</v>
      </c>
      <c r="AQ47" s="57">
        <f t="shared" si="45"/>
        <v>-70.971027059516018</v>
      </c>
      <c r="AR47" s="59">
        <f t="shared" si="46"/>
        <v>-9.3429964710484287E-3</v>
      </c>
      <c r="AT47" s="19">
        <v>6060404.78753513</v>
      </c>
    </row>
    <row r="48" spans="1:46" x14ac:dyDescent="0.25">
      <c r="A48" s="11" t="s">
        <v>49</v>
      </c>
      <c r="B48" s="12">
        <v>839</v>
      </c>
      <c r="C48" s="28">
        <v>0</v>
      </c>
      <c r="D48" s="16">
        <v>6368067.4327414706</v>
      </c>
      <c r="E48" s="29">
        <f t="shared" si="22"/>
        <v>7590.0684538038986</v>
      </c>
      <c r="F48" s="91">
        <v>22915.927064229705</v>
      </c>
      <c r="G48" s="92">
        <v>6339718.9208485</v>
      </c>
      <c r="H48" s="105">
        <f t="shared" si="23"/>
        <v>7556.2800010113233</v>
      </c>
      <c r="I48" s="91">
        <v>74105.493172207876</v>
      </c>
      <c r="J48" s="92">
        <v>6339705.6284934999</v>
      </c>
      <c r="K48" s="105">
        <f t="shared" si="24"/>
        <v>7556.2641579183555</v>
      </c>
      <c r="L48" s="91">
        <v>158540.30891184314</v>
      </c>
      <c r="M48" s="92">
        <v>6339687.9053535005</v>
      </c>
      <c r="N48" s="105">
        <f t="shared" si="25"/>
        <v>7556.2430337943988</v>
      </c>
      <c r="P48" s="95">
        <v>32065.755464181864</v>
      </c>
      <c r="Q48" s="96">
        <v>6339716.7054560008</v>
      </c>
      <c r="R48" s="101">
        <f t="shared" si="26"/>
        <v>7556.2773604958293</v>
      </c>
      <c r="S48" s="95">
        <v>74105.493172207876</v>
      </c>
      <c r="T48" s="96">
        <v>6339705.6284934999</v>
      </c>
      <c r="U48" s="96">
        <f t="shared" si="27"/>
        <v>7556.2641579183555</v>
      </c>
      <c r="V48" s="95">
        <v>158540.30891184314</v>
      </c>
      <c r="W48" s="96">
        <v>6339687.9053535005</v>
      </c>
      <c r="X48" s="101">
        <f t="shared" si="28"/>
        <v>7556.2430337943988</v>
      </c>
      <c r="Z48" s="74">
        <f t="shared" si="29"/>
        <v>-28348.511892970651</v>
      </c>
      <c r="AA48" s="75">
        <f t="shared" si="30"/>
        <v>-33.788452792575299</v>
      </c>
      <c r="AB48" s="76">
        <f t="shared" si="31"/>
        <v>-4.4516664109454261E-3</v>
      </c>
      <c r="AC48" s="75">
        <f t="shared" si="32"/>
        <v>-28361.804247970693</v>
      </c>
      <c r="AD48" s="75">
        <f t="shared" si="33"/>
        <v>-33.80429588554307</v>
      </c>
      <c r="AE48" s="77">
        <f t="shared" si="34"/>
        <v>-4.4537537561471453E-3</v>
      </c>
      <c r="AF48" s="75">
        <f t="shared" si="35"/>
        <v>-28379.527387970127</v>
      </c>
      <c r="AG48" s="75">
        <f t="shared" si="36"/>
        <v>-33.825420009499794</v>
      </c>
      <c r="AH48" s="78">
        <f t="shared" si="37"/>
        <v>-4.4565368830827316E-3</v>
      </c>
      <c r="AJ48" s="56">
        <f t="shared" si="38"/>
        <v>-28350.727285469882</v>
      </c>
      <c r="AK48" s="57">
        <f t="shared" si="39"/>
        <v>-33.791093308069321</v>
      </c>
      <c r="AL48" s="58">
        <f t="shared" si="40"/>
        <v>-4.4520143018122989E-3</v>
      </c>
      <c r="AM48" s="57">
        <f t="shared" si="41"/>
        <v>-28361.804247970693</v>
      </c>
      <c r="AN48" s="57">
        <f t="shared" si="42"/>
        <v>-33.80429588554307</v>
      </c>
      <c r="AO48" s="58">
        <f t="shared" si="43"/>
        <v>-4.4537537561471453E-3</v>
      </c>
      <c r="AP48" s="57">
        <f t="shared" si="44"/>
        <v>-28379.527387970127</v>
      </c>
      <c r="AQ48" s="57">
        <f t="shared" si="45"/>
        <v>-33.825420009499794</v>
      </c>
      <c r="AR48" s="59">
        <f t="shared" si="46"/>
        <v>-4.4565368830827316E-3</v>
      </c>
      <c r="AT48" s="19">
        <v>6338282.3742087996</v>
      </c>
    </row>
    <row r="49" spans="1:46" x14ac:dyDescent="0.25">
      <c r="A49" s="11" t="s">
        <v>50</v>
      </c>
      <c r="B49" s="12">
        <v>534</v>
      </c>
      <c r="C49" s="28">
        <v>0</v>
      </c>
      <c r="D49" s="16">
        <v>4401989.577307933</v>
      </c>
      <c r="E49" s="29">
        <f t="shared" si="22"/>
        <v>8243.4261747339569</v>
      </c>
      <c r="F49" s="91">
        <v>0</v>
      </c>
      <c r="G49" s="92">
        <v>4385756.7136080321</v>
      </c>
      <c r="H49" s="105">
        <f t="shared" si="23"/>
        <v>8213.0275535730943</v>
      </c>
      <c r="I49" s="91">
        <v>0</v>
      </c>
      <c r="J49" s="92">
        <v>4369562.7969909608</v>
      </c>
      <c r="K49" s="105">
        <f t="shared" si="24"/>
        <v>8182.7018670242715</v>
      </c>
      <c r="L49" s="91">
        <v>0</v>
      </c>
      <c r="M49" s="92">
        <v>4337614.3626064071</v>
      </c>
      <c r="N49" s="105">
        <f t="shared" si="25"/>
        <v>8122.8733382142455</v>
      </c>
      <c r="P49" s="95">
        <v>0</v>
      </c>
      <c r="Q49" s="96">
        <v>4382661.9200313734</v>
      </c>
      <c r="R49" s="101">
        <f t="shared" si="26"/>
        <v>8207.2320599838458</v>
      </c>
      <c r="S49" s="95">
        <v>0</v>
      </c>
      <c r="T49" s="96">
        <v>4369562.7969909608</v>
      </c>
      <c r="U49" s="96">
        <f t="shared" si="27"/>
        <v>8182.7018670242715</v>
      </c>
      <c r="V49" s="95">
        <v>0</v>
      </c>
      <c r="W49" s="96">
        <v>4337614.3626064071</v>
      </c>
      <c r="X49" s="101">
        <f t="shared" si="28"/>
        <v>8122.8733382142455</v>
      </c>
      <c r="Z49" s="74">
        <f t="shared" si="29"/>
        <v>-16232.863699900918</v>
      </c>
      <c r="AA49" s="75">
        <f t="shared" si="30"/>
        <v>-30.398621160862604</v>
      </c>
      <c r="AB49" s="76">
        <f t="shared" si="31"/>
        <v>-3.6876197489381494E-3</v>
      </c>
      <c r="AC49" s="75">
        <f t="shared" si="32"/>
        <v>-32426.780316972174</v>
      </c>
      <c r="AD49" s="75">
        <f t="shared" si="33"/>
        <v>-60.72430770968549</v>
      </c>
      <c r="AE49" s="77">
        <f t="shared" si="34"/>
        <v>-7.3663918888247056E-3</v>
      </c>
      <c r="AF49" s="75">
        <f t="shared" si="35"/>
        <v>-64375.214701525867</v>
      </c>
      <c r="AG49" s="75">
        <f t="shared" si="36"/>
        <v>-120.55283651971149</v>
      </c>
      <c r="AH49" s="78">
        <f t="shared" si="37"/>
        <v>-1.4624117929169437E-2</v>
      </c>
      <c r="AJ49" s="56">
        <f t="shared" si="38"/>
        <v>-19327.657276559621</v>
      </c>
      <c r="AK49" s="57">
        <f t="shared" si="39"/>
        <v>-36.194114750111112</v>
      </c>
      <c r="AL49" s="58">
        <f t="shared" si="40"/>
        <v>-4.3906640252381734E-3</v>
      </c>
      <c r="AM49" s="57">
        <f t="shared" si="41"/>
        <v>-32426.780316972174</v>
      </c>
      <c r="AN49" s="57">
        <f t="shared" si="42"/>
        <v>-60.72430770968549</v>
      </c>
      <c r="AO49" s="58">
        <f t="shared" si="43"/>
        <v>-7.3663918888247056E-3</v>
      </c>
      <c r="AP49" s="57">
        <f t="shared" si="44"/>
        <v>-64375.214701525867</v>
      </c>
      <c r="AQ49" s="57">
        <f t="shared" si="45"/>
        <v>-120.55283651971149</v>
      </c>
      <c r="AR49" s="59">
        <f t="shared" si="46"/>
        <v>-1.4624117929169437E-2</v>
      </c>
      <c r="AT49" s="19">
        <v>4609651.4523437899</v>
      </c>
    </row>
    <row r="50" spans="1:46" x14ac:dyDescent="0.25">
      <c r="A50" s="11" t="s">
        <v>51</v>
      </c>
      <c r="B50" s="12">
        <v>899</v>
      </c>
      <c r="C50" s="28">
        <v>39760.053587974246</v>
      </c>
      <c r="D50" s="16">
        <v>7015210.3261444103</v>
      </c>
      <c r="E50" s="29">
        <f t="shared" si="22"/>
        <v>7803.3485274131372</v>
      </c>
      <c r="F50" s="91">
        <v>72803.203481408549</v>
      </c>
      <c r="G50" s="92">
        <v>7015101.6136695892</v>
      </c>
      <c r="H50" s="105">
        <f t="shared" si="23"/>
        <v>7803.2276014122235</v>
      </c>
      <c r="I50" s="91">
        <v>105780.39944941868</v>
      </c>
      <c r="J50" s="92">
        <v>7014992.901194768</v>
      </c>
      <c r="K50" s="105">
        <f t="shared" si="24"/>
        <v>7803.1066754113108</v>
      </c>
      <c r="L50" s="91">
        <v>167096.32312748375</v>
      </c>
      <c r="M50" s="92">
        <v>7014847.9512283392</v>
      </c>
      <c r="N50" s="105">
        <f t="shared" si="25"/>
        <v>7802.945440743425</v>
      </c>
      <c r="P50" s="95">
        <v>78962.134426078657</v>
      </c>
      <c r="Q50" s="96">
        <v>7015083.4949237853</v>
      </c>
      <c r="R50" s="101">
        <f t="shared" si="26"/>
        <v>7803.2074470787375</v>
      </c>
      <c r="S50" s="95">
        <v>105780.39944941868</v>
      </c>
      <c r="T50" s="96">
        <v>7014992.901194768</v>
      </c>
      <c r="U50" s="96">
        <f t="shared" si="27"/>
        <v>7803.1066754113108</v>
      </c>
      <c r="V50" s="95">
        <v>167096.32312748375</v>
      </c>
      <c r="W50" s="96">
        <v>7014847.9512283392</v>
      </c>
      <c r="X50" s="101">
        <f t="shared" si="28"/>
        <v>7802.945440743425</v>
      </c>
      <c r="Z50" s="74">
        <f t="shared" si="29"/>
        <v>-108.7124748211354</v>
      </c>
      <c r="AA50" s="75">
        <f t="shared" si="30"/>
        <v>-0.12092600091364147</v>
      </c>
      <c r="AB50" s="76">
        <f t="shared" si="31"/>
        <v>-1.5496680750427697E-5</v>
      </c>
      <c r="AC50" s="75">
        <f t="shared" si="32"/>
        <v>-217.4249496422708</v>
      </c>
      <c r="AD50" s="75">
        <f t="shared" si="33"/>
        <v>-0.24185200182637345</v>
      </c>
      <c r="AE50" s="77">
        <f t="shared" si="34"/>
        <v>-3.0993361500738842E-5</v>
      </c>
      <c r="AF50" s="75">
        <f t="shared" si="35"/>
        <v>-362.37491607107222</v>
      </c>
      <c r="AG50" s="75">
        <f t="shared" si="36"/>
        <v>-0.40308666971213825</v>
      </c>
      <c r="AH50" s="78">
        <f t="shared" si="37"/>
        <v>-5.1655602501425655E-5</v>
      </c>
      <c r="AJ50" s="56">
        <f t="shared" si="38"/>
        <v>-126.83122062496841</v>
      </c>
      <c r="AK50" s="57">
        <f t="shared" si="39"/>
        <v>-0.14108033439970313</v>
      </c>
      <c r="AL50" s="58">
        <f t="shared" si="40"/>
        <v>-1.8079460875557255E-5</v>
      </c>
      <c r="AM50" s="57">
        <f t="shared" si="41"/>
        <v>-217.4249496422708</v>
      </c>
      <c r="AN50" s="57">
        <f t="shared" si="42"/>
        <v>-0.24185200182637345</v>
      </c>
      <c r="AO50" s="58">
        <f t="shared" si="43"/>
        <v>-3.0993361500738842E-5</v>
      </c>
      <c r="AP50" s="57">
        <f t="shared" si="44"/>
        <v>-362.37491607107222</v>
      </c>
      <c r="AQ50" s="57">
        <f t="shared" si="45"/>
        <v>-0.40308666971213825</v>
      </c>
      <c r="AR50" s="59">
        <f t="shared" si="46"/>
        <v>-5.1655602501425655E-5</v>
      </c>
      <c r="AT50" s="19">
        <v>7179698.3115878897</v>
      </c>
    </row>
    <row r="51" spans="1:46" x14ac:dyDescent="0.25">
      <c r="A51" s="11" t="s">
        <v>52</v>
      </c>
      <c r="B51" s="12">
        <v>894</v>
      </c>
      <c r="C51" s="28">
        <v>0</v>
      </c>
      <c r="D51" s="16">
        <v>7459733.6877705101</v>
      </c>
      <c r="E51" s="29">
        <f t="shared" si="22"/>
        <v>8344.221127260078</v>
      </c>
      <c r="F51" s="91">
        <v>0</v>
      </c>
      <c r="G51" s="92">
        <v>7441573.9158042185</v>
      </c>
      <c r="H51" s="105">
        <f t="shared" si="23"/>
        <v>8323.9081832261945</v>
      </c>
      <c r="I51" s="91">
        <v>0</v>
      </c>
      <c r="J51" s="92">
        <v>7423479.7512255283</v>
      </c>
      <c r="K51" s="105">
        <f t="shared" si="24"/>
        <v>8303.6686255319109</v>
      </c>
      <c r="L51" s="91">
        <v>0</v>
      </c>
      <c r="M51" s="92">
        <v>7382109.0314456336</v>
      </c>
      <c r="N51" s="105">
        <f t="shared" si="25"/>
        <v>8257.3926526237519</v>
      </c>
      <c r="P51" s="95">
        <v>0</v>
      </c>
      <c r="Q51" s="96">
        <v>7437899.3662840193</v>
      </c>
      <c r="R51" s="101">
        <f t="shared" si="26"/>
        <v>8319.7979488635556</v>
      </c>
      <c r="S51" s="95">
        <v>0</v>
      </c>
      <c r="T51" s="96">
        <v>7423479.7512255283</v>
      </c>
      <c r="U51" s="96">
        <f t="shared" si="27"/>
        <v>8303.6686255319109</v>
      </c>
      <c r="V51" s="95">
        <v>0</v>
      </c>
      <c r="W51" s="96">
        <v>7382109.0314456336</v>
      </c>
      <c r="X51" s="101">
        <f t="shared" si="28"/>
        <v>8257.3926526237519</v>
      </c>
      <c r="Z51" s="74">
        <f t="shared" si="29"/>
        <v>-18159.771966291592</v>
      </c>
      <c r="AA51" s="75">
        <f t="shared" si="30"/>
        <v>-20.312944033883468</v>
      </c>
      <c r="AB51" s="76">
        <f t="shared" si="31"/>
        <v>-2.4343726902828927E-3</v>
      </c>
      <c r="AC51" s="75">
        <f t="shared" si="32"/>
        <v>-36253.936544981785</v>
      </c>
      <c r="AD51" s="75">
        <f t="shared" si="33"/>
        <v>-40.552501728167044</v>
      </c>
      <c r="AE51" s="77">
        <f t="shared" si="34"/>
        <v>-4.8599505106215867E-3</v>
      </c>
      <c r="AF51" s="75">
        <f t="shared" si="35"/>
        <v>-77624.656324876472</v>
      </c>
      <c r="AG51" s="75">
        <f t="shared" si="36"/>
        <v>-86.828474636326064</v>
      </c>
      <c r="AH51" s="78">
        <f t="shared" si="37"/>
        <v>-1.0405821383695425E-2</v>
      </c>
      <c r="AJ51" s="56">
        <f t="shared" si="38"/>
        <v>-21834.321486490779</v>
      </c>
      <c r="AK51" s="57">
        <f t="shared" si="39"/>
        <v>-24.423178396522417</v>
      </c>
      <c r="AL51" s="58">
        <f t="shared" si="40"/>
        <v>-2.9269572347182093E-3</v>
      </c>
      <c r="AM51" s="57">
        <f t="shared" si="41"/>
        <v>-36253.936544981785</v>
      </c>
      <c r="AN51" s="57">
        <f t="shared" si="42"/>
        <v>-40.552501728167044</v>
      </c>
      <c r="AO51" s="58">
        <f t="shared" si="43"/>
        <v>-4.8599505106215867E-3</v>
      </c>
      <c r="AP51" s="57">
        <f t="shared" si="44"/>
        <v>-77624.656324876472</v>
      </c>
      <c r="AQ51" s="57">
        <f t="shared" si="45"/>
        <v>-86.828474636326064</v>
      </c>
      <c r="AR51" s="59">
        <f t="shared" si="46"/>
        <v>-1.0405821383695425E-2</v>
      </c>
      <c r="AT51" s="19">
        <v>7391041.6495120302</v>
      </c>
    </row>
    <row r="52" spans="1:46" x14ac:dyDescent="0.25">
      <c r="A52" s="11" t="s">
        <v>53</v>
      </c>
      <c r="B52" s="12">
        <v>980</v>
      </c>
      <c r="C52" s="28">
        <v>0</v>
      </c>
      <c r="D52" s="16">
        <v>8097299.6914929254</v>
      </c>
      <c r="E52" s="29">
        <f t="shared" si="22"/>
        <v>8262.5507056050265</v>
      </c>
      <c r="F52" s="91">
        <v>0</v>
      </c>
      <c r="G52" s="92">
        <v>8076843.7999148928</v>
      </c>
      <c r="H52" s="105">
        <f t="shared" si="23"/>
        <v>8241.6773468519314</v>
      </c>
      <c r="I52" s="91">
        <v>0</v>
      </c>
      <c r="J52" s="92">
        <v>8056459.7812380763</v>
      </c>
      <c r="K52" s="105">
        <f t="shared" si="24"/>
        <v>8220.8773277939563</v>
      </c>
      <c r="L52" s="91">
        <v>0</v>
      </c>
      <c r="M52" s="92">
        <v>8010366.428684907</v>
      </c>
      <c r="N52" s="105">
        <f t="shared" si="25"/>
        <v>8173.8432945764362</v>
      </c>
      <c r="P52" s="95">
        <v>0</v>
      </c>
      <c r="Q52" s="96">
        <v>8072723.7993867993</v>
      </c>
      <c r="R52" s="101">
        <f t="shared" si="26"/>
        <v>8237.4732646804077</v>
      </c>
      <c r="S52" s="95">
        <v>0</v>
      </c>
      <c r="T52" s="96">
        <v>8056459.7812380763</v>
      </c>
      <c r="U52" s="96">
        <f t="shared" si="27"/>
        <v>8220.8773277939563</v>
      </c>
      <c r="V52" s="95">
        <v>0</v>
      </c>
      <c r="W52" s="96">
        <v>8010366.428684907</v>
      </c>
      <c r="X52" s="101">
        <f t="shared" si="28"/>
        <v>8173.8432945764362</v>
      </c>
      <c r="Z52" s="74">
        <f t="shared" si="29"/>
        <v>-20455.891578032635</v>
      </c>
      <c r="AA52" s="75">
        <f t="shared" si="30"/>
        <v>-20.87335875309509</v>
      </c>
      <c r="AB52" s="76">
        <f t="shared" si="31"/>
        <v>-2.5262608965213769E-3</v>
      </c>
      <c r="AC52" s="75">
        <f t="shared" si="32"/>
        <v>-40839.910254849121</v>
      </c>
      <c r="AD52" s="75">
        <f t="shared" si="33"/>
        <v>-41.673377811070168</v>
      </c>
      <c r="AE52" s="77">
        <f t="shared" si="34"/>
        <v>-5.0436456363045857E-3</v>
      </c>
      <c r="AF52" s="75">
        <f t="shared" si="35"/>
        <v>-86933.262808018364</v>
      </c>
      <c r="AG52" s="75">
        <f t="shared" si="36"/>
        <v>-88.707411028590286</v>
      </c>
      <c r="AH52" s="78">
        <f t="shared" si="37"/>
        <v>-1.0736080683706337E-2</v>
      </c>
      <c r="AJ52" s="56">
        <f t="shared" si="38"/>
        <v>-24575.892106126063</v>
      </c>
      <c r="AK52" s="57">
        <f t="shared" si="39"/>
        <v>-25.077440924618713</v>
      </c>
      <c r="AL52" s="58">
        <f t="shared" si="40"/>
        <v>-3.0350725602938874E-3</v>
      </c>
      <c r="AM52" s="57">
        <f t="shared" si="41"/>
        <v>-40839.910254849121</v>
      </c>
      <c r="AN52" s="57">
        <f t="shared" si="42"/>
        <v>-41.673377811070168</v>
      </c>
      <c r="AO52" s="58">
        <f t="shared" si="43"/>
        <v>-5.0436456363045857E-3</v>
      </c>
      <c r="AP52" s="57">
        <f t="shared" si="44"/>
        <v>-86933.262808018364</v>
      </c>
      <c r="AQ52" s="57">
        <f t="shared" si="45"/>
        <v>-88.707411028590286</v>
      </c>
      <c r="AR52" s="59">
        <f t="shared" si="46"/>
        <v>-1.0736080683706337E-2</v>
      </c>
      <c r="AT52" s="19">
        <v>8836614.0863341391</v>
      </c>
    </row>
    <row r="53" spans="1:46" x14ac:dyDescent="0.25">
      <c r="A53" s="11" t="s">
        <v>54</v>
      </c>
      <c r="B53" s="13">
        <v>984</v>
      </c>
      <c r="C53" s="28">
        <v>0</v>
      </c>
      <c r="D53" s="16">
        <v>8042816</v>
      </c>
      <c r="E53" s="29">
        <f t="shared" si="22"/>
        <v>8173.5934959349597</v>
      </c>
      <c r="F53" s="91">
        <v>0</v>
      </c>
      <c r="G53" s="92">
        <v>8024594.627621877</v>
      </c>
      <c r="H53" s="105">
        <f t="shared" si="23"/>
        <v>8155.0758410791432</v>
      </c>
      <c r="I53" s="91">
        <v>0</v>
      </c>
      <c r="J53" s="92">
        <v>8006445.9124339214</v>
      </c>
      <c r="K53" s="105">
        <f t="shared" si="24"/>
        <v>8136.6320248312213</v>
      </c>
      <c r="L53" s="91">
        <v>7443.6551916515664</v>
      </c>
      <c r="M53" s="92">
        <v>7970731.646356347</v>
      </c>
      <c r="N53" s="105">
        <f t="shared" si="25"/>
        <v>8100.3370389800275</v>
      </c>
      <c r="P53" s="95">
        <v>0</v>
      </c>
      <c r="Q53" s="96">
        <v>8020845.5364615815</v>
      </c>
      <c r="R53" s="101">
        <f t="shared" si="26"/>
        <v>8151.2657890869732</v>
      </c>
      <c r="S53" s="95">
        <v>0</v>
      </c>
      <c r="T53" s="96">
        <v>8006445.9124339214</v>
      </c>
      <c r="U53" s="96">
        <f t="shared" si="27"/>
        <v>8136.6320248312213</v>
      </c>
      <c r="V53" s="95">
        <v>7443.6551916515664</v>
      </c>
      <c r="W53" s="96">
        <v>7970731.646356347</v>
      </c>
      <c r="X53" s="101">
        <f t="shared" si="28"/>
        <v>8100.3370389800275</v>
      </c>
      <c r="Z53" s="74">
        <f t="shared" si="29"/>
        <v>-18221.372378122993</v>
      </c>
      <c r="AA53" s="75">
        <f t="shared" si="30"/>
        <v>-18.517654855816545</v>
      </c>
      <c r="AB53" s="76">
        <f t="shared" si="31"/>
        <v>-2.2655463432364334E-3</v>
      </c>
      <c r="AC53" s="75">
        <f t="shared" si="32"/>
        <v>-36370.087566078641</v>
      </c>
      <c r="AD53" s="75">
        <f t="shared" si="33"/>
        <v>-36.961471103738404</v>
      </c>
      <c r="AE53" s="77">
        <f t="shared" si="34"/>
        <v>-4.5220588865987474E-3</v>
      </c>
      <c r="AF53" s="75">
        <f t="shared" si="35"/>
        <v>-72084.353643652983</v>
      </c>
      <c r="AG53" s="75">
        <f t="shared" si="36"/>
        <v>-73.256456954932219</v>
      </c>
      <c r="AH53" s="78">
        <f t="shared" si="37"/>
        <v>-8.9625764960498035E-3</v>
      </c>
      <c r="AJ53" s="56">
        <f t="shared" si="38"/>
        <v>-21970.463538418524</v>
      </c>
      <c r="AK53" s="57">
        <f t="shared" si="39"/>
        <v>-22.327706847986519</v>
      </c>
      <c r="AL53" s="58">
        <f t="shared" si="40"/>
        <v>-2.7316879484024915E-3</v>
      </c>
      <c r="AM53" s="57">
        <f t="shared" si="41"/>
        <v>-36370.087566078641</v>
      </c>
      <c r="AN53" s="57">
        <f t="shared" si="42"/>
        <v>-36.961471103738404</v>
      </c>
      <c r="AO53" s="58">
        <f t="shared" si="43"/>
        <v>-4.5220588865987474E-3</v>
      </c>
      <c r="AP53" s="57">
        <f t="shared" si="44"/>
        <v>-72084.353643652983</v>
      </c>
      <c r="AQ53" s="57">
        <f t="shared" si="45"/>
        <v>-73.256456954932219</v>
      </c>
      <c r="AR53" s="59">
        <f t="shared" si="46"/>
        <v>-8.9625764960498035E-3</v>
      </c>
      <c r="AT53" s="19">
        <v>8144302.3897903003</v>
      </c>
    </row>
    <row r="54" spans="1:46" ht="13" thickBot="1" x14ac:dyDescent="0.3">
      <c r="A54" s="14" t="s">
        <v>55</v>
      </c>
      <c r="B54" s="15">
        <v>1078.5</v>
      </c>
      <c r="C54" s="30">
        <v>0</v>
      </c>
      <c r="D54" s="31">
        <v>7688405</v>
      </c>
      <c r="E54" s="32">
        <f t="shared" si="22"/>
        <v>7128.7946221604079</v>
      </c>
      <c r="F54" s="93">
        <v>0</v>
      </c>
      <c r="G54" s="94">
        <v>7714842.4870556965</v>
      </c>
      <c r="H54" s="106">
        <f t="shared" si="23"/>
        <v>7153.3078229538214</v>
      </c>
      <c r="I54" s="93">
        <v>0</v>
      </c>
      <c r="J54" s="94">
        <v>7741343.5650710566</v>
      </c>
      <c r="K54" s="106">
        <f t="shared" si="24"/>
        <v>7177.879986157679</v>
      </c>
      <c r="L54" s="93">
        <v>0</v>
      </c>
      <c r="M54" s="94">
        <v>7759755.7989459895</v>
      </c>
      <c r="N54" s="106">
        <f t="shared" si="25"/>
        <v>7194.9520620732401</v>
      </c>
      <c r="P54" s="97">
        <v>0</v>
      </c>
      <c r="Q54" s="98">
        <v>7718612.7509132912</v>
      </c>
      <c r="R54" s="102">
        <f t="shared" si="26"/>
        <v>7156.8036633410211</v>
      </c>
      <c r="S54" s="97">
        <v>0</v>
      </c>
      <c r="T54" s="98">
        <v>7741343.5650710566</v>
      </c>
      <c r="U54" s="103">
        <f t="shared" si="27"/>
        <v>7177.879986157679</v>
      </c>
      <c r="V54" s="97">
        <v>0</v>
      </c>
      <c r="W54" s="98">
        <v>7759755.7989459895</v>
      </c>
      <c r="X54" s="102">
        <f t="shared" si="28"/>
        <v>7194.9520620732401</v>
      </c>
      <c r="Z54" s="79">
        <f t="shared" si="29"/>
        <v>26437.487055696547</v>
      </c>
      <c r="AA54" s="80">
        <f t="shared" si="30"/>
        <v>24.513200793413489</v>
      </c>
      <c r="AB54" s="81">
        <f t="shared" si="31"/>
        <v>3.4386179000321197E-3</v>
      </c>
      <c r="AC54" s="80">
        <f t="shared" si="32"/>
        <v>52938.565071056597</v>
      </c>
      <c r="AD54" s="80">
        <f t="shared" si="33"/>
        <v>49.085363997271088</v>
      </c>
      <c r="AE54" s="82">
        <f t="shared" si="34"/>
        <v>6.8855068211230901E-3</v>
      </c>
      <c r="AF54" s="80">
        <f t="shared" si="35"/>
        <v>71350.79894598946</v>
      </c>
      <c r="AG54" s="80">
        <f t="shared" si="36"/>
        <v>66.15743991283216</v>
      </c>
      <c r="AH54" s="83">
        <f t="shared" si="37"/>
        <v>9.2803122293882139E-3</v>
      </c>
      <c r="AJ54" s="60">
        <f t="shared" si="38"/>
        <v>30207.750913291238</v>
      </c>
      <c r="AK54" s="61">
        <f t="shared" si="39"/>
        <v>28.009041180613167</v>
      </c>
      <c r="AL54" s="62">
        <f t="shared" si="40"/>
        <v>3.9290009973838918E-3</v>
      </c>
      <c r="AM54" s="61">
        <f t="shared" si="41"/>
        <v>52938.565071056597</v>
      </c>
      <c r="AN54" s="61">
        <f t="shared" si="42"/>
        <v>49.085363997271088</v>
      </c>
      <c r="AO54" s="62">
        <f t="shared" si="43"/>
        <v>6.8855068211230901E-3</v>
      </c>
      <c r="AP54" s="61">
        <f t="shared" si="44"/>
        <v>71350.79894598946</v>
      </c>
      <c r="AQ54" s="61">
        <f t="shared" si="45"/>
        <v>66.15743991283216</v>
      </c>
      <c r="AR54" s="63">
        <f t="shared" si="46"/>
        <v>9.2803122293882139E-3</v>
      </c>
      <c r="AT54" s="20">
        <v>7688683.8475920698</v>
      </c>
    </row>
    <row r="55" spans="1:46" x14ac:dyDescent="0.25">
      <c r="C55" s="16"/>
      <c r="D55" s="16"/>
      <c r="E55" s="84"/>
    </row>
    <row r="56" spans="1:46" s="86" customFormat="1" ht="15.5" x14ac:dyDescent="0.35">
      <c r="A56" s="1" t="s">
        <v>80</v>
      </c>
      <c r="B56" s="1"/>
      <c r="C56" s="1"/>
      <c r="D56" s="1"/>
      <c r="E56" s="85"/>
      <c r="F56" s="1"/>
      <c r="G56" s="1"/>
      <c r="H56" s="1"/>
      <c r="I56" s="1"/>
      <c r="J56" s="1"/>
      <c r="K56" s="1"/>
      <c r="L56" s="1"/>
      <c r="M56" s="1"/>
      <c r="N56" s="1"/>
      <c r="O5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6" s="86" customFormat="1" ht="15.5" x14ac:dyDescent="0.3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</row>
    <row r="58" spans="1:46" s="86" customFormat="1" ht="15.5" x14ac:dyDescent="0.35">
      <c r="A58" s="1" t="s">
        <v>71</v>
      </c>
      <c r="B58" s="1"/>
      <c r="C58" s="1"/>
      <c r="D58" s="1"/>
      <c r="E58" s="88">
        <f>MAX(E6:E37,E39:E44)</f>
        <v>7977.59786902834</v>
      </c>
      <c r="F58" s="1"/>
      <c r="G58" s="1"/>
      <c r="H58" s="88">
        <f>MAX(H6:H37,H39:H44)</f>
        <v>8067.40291270334</v>
      </c>
      <c r="J58" s="1"/>
      <c r="K58" s="88">
        <f>MAX(K6:K37,K39:K44)</f>
        <v>8157.256276378339</v>
      </c>
      <c r="L58" s="1"/>
      <c r="M58" s="1"/>
      <c r="N58" s="88">
        <f>MAX(N6:N37,N39:N44)</f>
        <v>8264.0405812783411</v>
      </c>
      <c r="O58"/>
      <c r="P58" s="1"/>
      <c r="Q58" s="1"/>
      <c r="R58" s="88">
        <f>MAX(R6:R37,R39:R44)</f>
        <v>8081.8807233158377</v>
      </c>
      <c r="S58" s="1"/>
      <c r="U58" s="88">
        <f>MAX(U6:U37,U39:U44)</f>
        <v>8157.256276378339</v>
      </c>
      <c r="V58" s="1"/>
      <c r="X58" s="88">
        <f>MAX(X6:X37,X39:X44)</f>
        <v>8264.0405812783411</v>
      </c>
      <c r="Y58" s="1"/>
      <c r="Z58" s="1" t="s">
        <v>72</v>
      </c>
      <c r="AA58" s="88">
        <f>MAX(AA6:AA37,AA39:AA44)</f>
        <v>89.805043674999979</v>
      </c>
      <c r="AB58" s="1"/>
      <c r="AD58" s="88">
        <f>MAX(AD6:AD37,AD39:AD44)</f>
        <v>179.65840734999892</v>
      </c>
      <c r="AE58" s="1"/>
      <c r="AG58" s="88">
        <f>MAX(AG6:AG37,AG39:AG44)</f>
        <v>286.44271225000102</v>
      </c>
      <c r="AH58" s="1"/>
      <c r="AI58" s="1"/>
      <c r="AK58" s="88">
        <f>MAX(AK6:AK37,AK39:AK44)</f>
        <v>104.28285428749768</v>
      </c>
      <c r="AN58" s="88">
        <f>MAX(AN6:AN37,AN39:AN44)</f>
        <v>179.65840734999892</v>
      </c>
      <c r="AQ58" s="88">
        <f>MAX(AQ6:AQ37,AQ39:AQ44)</f>
        <v>286.44271225000102</v>
      </c>
    </row>
    <row r="59" spans="1:46" s="86" customFormat="1" ht="15.5" x14ac:dyDescent="0.35">
      <c r="A59" s="1" t="s">
        <v>73</v>
      </c>
      <c r="B59" s="1"/>
      <c r="C59" s="1"/>
      <c r="D59" s="1"/>
      <c r="E59" s="88">
        <f>MIN(E6:E37,E39:E44)</f>
        <v>5552.954313875407</v>
      </c>
      <c r="F59" s="1"/>
      <c r="G59" s="1"/>
      <c r="H59" s="88">
        <f>MIN(H6:H37,H39:H44)</f>
        <v>5530.2228683504736</v>
      </c>
      <c r="J59" s="1"/>
      <c r="K59" s="88">
        <f>MIN(K6:K37,K39:K44)</f>
        <v>5507.5397428255401</v>
      </c>
      <c r="L59" s="1"/>
      <c r="M59" s="1"/>
      <c r="N59" s="88">
        <f>MIN(N6:N37,N39:N44)</f>
        <v>5505.6504004348826</v>
      </c>
      <c r="O59"/>
      <c r="P59" s="1"/>
      <c r="Q59" s="1"/>
      <c r="R59" s="88">
        <f>MIN(R6:R37,R39:R44)</f>
        <v>5525.9445974296505</v>
      </c>
      <c r="S59" s="1"/>
      <c r="U59" s="88">
        <f>MIN(U6:U37,U39:U44)</f>
        <v>5507.5397428255401</v>
      </c>
      <c r="V59" s="1"/>
      <c r="X59" s="88">
        <f>MIN(X6:X37,X39:X44)</f>
        <v>5505.6504004348826</v>
      </c>
      <c r="Y59" s="1"/>
      <c r="Z59" s="1" t="s">
        <v>74</v>
      </c>
      <c r="AA59" s="88">
        <f>MIN(AA6:AA37,AA39:AA44)</f>
        <v>-56.711115386453457</v>
      </c>
      <c r="AB59" s="1"/>
      <c r="AD59" s="88">
        <f>MIN(AD6:AD37,AD39:AD44)</f>
        <v>-408.44489018467448</v>
      </c>
      <c r="AE59" s="1"/>
      <c r="AG59" s="88">
        <f>MIN(AG6:AG37,AG39:AG44)</f>
        <v>-389.71692606536453</v>
      </c>
      <c r="AH59" s="1"/>
      <c r="AI59" s="1"/>
      <c r="AK59" s="88">
        <f>MIN(AK6:AK37,AK39:AK44)</f>
        <v>-53.240347371541247</v>
      </c>
      <c r="AN59" s="88">
        <f>MIN(AN6:AN37,AN39:AN44)</f>
        <v>-408.44489018467448</v>
      </c>
      <c r="AQ59" s="88">
        <f>MIN(AQ6:AQ37,AQ39:AQ44)</f>
        <v>-389.71692606536453</v>
      </c>
    </row>
    <row r="60" spans="1:46" s="86" customFormat="1" ht="15.5" x14ac:dyDescent="0.35">
      <c r="A60" s="1" t="s">
        <v>75</v>
      </c>
      <c r="B60" s="1"/>
      <c r="C60" s="1"/>
      <c r="D60" s="1"/>
      <c r="E60" s="88">
        <f>E58-E59</f>
        <v>2424.643555152933</v>
      </c>
      <c r="F60" s="1"/>
      <c r="G60" s="1"/>
      <c r="H60" s="88">
        <f>H58-H59</f>
        <v>2537.1800443528664</v>
      </c>
      <c r="J60" s="1"/>
      <c r="K60" s="88">
        <f>K58-K59</f>
        <v>2649.7165335527989</v>
      </c>
      <c r="L60" s="1"/>
      <c r="M60" s="1"/>
      <c r="N60" s="88">
        <f>N58-N59</f>
        <v>2758.3901808434584</v>
      </c>
      <c r="O60"/>
      <c r="P60" s="1"/>
      <c r="Q60" s="1"/>
      <c r="R60" s="88">
        <f>R58-R59</f>
        <v>2555.9361258861873</v>
      </c>
      <c r="S60" s="1"/>
      <c r="U60" s="88">
        <f>U58-U59</f>
        <v>2649.7165335527989</v>
      </c>
      <c r="V60" s="1"/>
      <c r="X60" s="88">
        <f>X58-X59</f>
        <v>2758.3901808434584</v>
      </c>
      <c r="Y60" s="1"/>
      <c r="Z60" s="1" t="s">
        <v>76</v>
      </c>
      <c r="AA60" s="88">
        <f>AA58-AA59</f>
        <v>146.51615906145344</v>
      </c>
      <c r="AB60" s="1"/>
      <c r="AD60" s="88">
        <f>AD58-AD59</f>
        <v>588.1032975346734</v>
      </c>
      <c r="AE60" s="1"/>
      <c r="AG60" s="88">
        <f>AG58-AG59</f>
        <v>676.15963831536556</v>
      </c>
      <c r="AH60" s="1"/>
      <c r="AI60" s="1"/>
      <c r="AK60" s="88">
        <f>AK58-AK59</f>
        <v>157.52320165903893</v>
      </c>
      <c r="AN60" s="88">
        <f>AN58-AN59</f>
        <v>588.1032975346734</v>
      </c>
      <c r="AQ60" s="88">
        <f>AQ58-AQ59</f>
        <v>676.15963831536556</v>
      </c>
    </row>
    <row r="61" spans="1:46" s="86" customFormat="1" ht="15.5" x14ac:dyDescent="0.35">
      <c r="A61" s="1"/>
      <c r="B61" s="1"/>
      <c r="C61" s="1"/>
      <c r="D61" s="1"/>
      <c r="E61" s="88"/>
      <c r="F61" s="1"/>
      <c r="G61" s="1"/>
      <c r="H61" s="88" t="s">
        <v>77</v>
      </c>
      <c r="J61" s="1"/>
      <c r="K61" s="88" t="s">
        <v>77</v>
      </c>
      <c r="L61" s="1"/>
      <c r="M61" s="1"/>
      <c r="N61" s="88" t="s">
        <v>77</v>
      </c>
      <c r="O61"/>
      <c r="P61" s="1"/>
      <c r="Q61" s="1"/>
      <c r="R61" s="88" t="s">
        <v>77</v>
      </c>
      <c r="S61" s="1"/>
      <c r="U61" s="88" t="s">
        <v>77</v>
      </c>
      <c r="V61" s="1"/>
      <c r="X61" s="88" t="s">
        <v>77</v>
      </c>
      <c r="Y61" s="1"/>
      <c r="Z61" s="1"/>
      <c r="AA61" s="88" t="s">
        <v>77</v>
      </c>
      <c r="AB61" s="1"/>
      <c r="AD61" s="88" t="s">
        <v>77</v>
      </c>
      <c r="AE61" s="1"/>
      <c r="AG61" s="88" t="s">
        <v>77</v>
      </c>
      <c r="AH61" s="1"/>
      <c r="AI61" s="1"/>
      <c r="AK61" s="88" t="s">
        <v>77</v>
      </c>
      <c r="AN61" s="88" t="s">
        <v>77</v>
      </c>
      <c r="AQ61" s="88" t="s">
        <v>77</v>
      </c>
    </row>
    <row r="62" spans="1:46" s="86" customFormat="1" ht="15.5" x14ac:dyDescent="0.35">
      <c r="A62" s="1" t="s">
        <v>79</v>
      </c>
      <c r="B62" s="1"/>
      <c r="C62" s="1"/>
      <c r="D62" s="1"/>
      <c r="E62" s="88">
        <f>MAX(E38,E45:E54)</f>
        <v>8717.3543062382996</v>
      </c>
      <c r="F62" s="1"/>
      <c r="G62" s="1"/>
      <c r="H62" s="88">
        <f>MAX(H38,H45:H54)</f>
        <v>8643.3063364540722</v>
      </c>
      <c r="J62" s="1"/>
      <c r="K62" s="88">
        <f>MAX(K38,K45:K54)</f>
        <v>8599.6384816373338</v>
      </c>
      <c r="L62" s="1"/>
      <c r="M62" s="1"/>
      <c r="N62" s="88">
        <f>MAX(N38,N45:N54)</f>
        <v>8599.7167518078677</v>
      </c>
      <c r="O62"/>
      <c r="P62" s="1"/>
      <c r="Q62" s="1"/>
      <c r="R62" s="88">
        <f>MAX(R38,R45:R54)</f>
        <v>8630.2392387346645</v>
      </c>
      <c r="S62" s="1"/>
      <c r="U62" s="88">
        <f>MAX(U38,U45:U54)</f>
        <v>8599.6384816373338</v>
      </c>
      <c r="V62" s="1"/>
      <c r="X62" s="88">
        <f>MAX(X38,X45:X54)</f>
        <v>8599.7167518078677</v>
      </c>
      <c r="Y62" s="1"/>
      <c r="Z62" s="1" t="s">
        <v>72</v>
      </c>
      <c r="AA62" s="88">
        <f>MAX(AA38,AA45:AA54)</f>
        <v>24.513200793413489</v>
      </c>
      <c r="AB62" s="1"/>
      <c r="AD62" s="88">
        <f>MAX(AD38,AD45:AD54)</f>
        <v>49.085363997271088</v>
      </c>
      <c r="AE62" s="1"/>
      <c r="AG62" s="88">
        <f>MAX(AG38,AG45:AG54)</f>
        <v>66.15743991283216</v>
      </c>
      <c r="AH62" s="1"/>
      <c r="AI62" s="1"/>
      <c r="AK62" s="88">
        <f>MAX(AK38,AK45:AK54)</f>
        <v>28.009041180613167</v>
      </c>
      <c r="AN62" s="88">
        <f>MAX(AN38,AN45:AN54)</f>
        <v>49.085363997271088</v>
      </c>
      <c r="AQ62" s="88">
        <f>MAX(AQ38,AQ45:AQ54)</f>
        <v>66.15743991283216</v>
      </c>
    </row>
    <row r="63" spans="1:46" s="86" customFormat="1" ht="15.5" x14ac:dyDescent="0.35">
      <c r="A63" s="1" t="s">
        <v>78</v>
      </c>
      <c r="B63" s="1"/>
      <c r="C63" s="1"/>
      <c r="D63" s="1"/>
      <c r="E63" s="88">
        <f>MIN(E42,E45:E54)</f>
        <v>6728.5537749213054</v>
      </c>
      <c r="F63" s="1"/>
      <c r="G63" s="1"/>
      <c r="H63" s="88">
        <f>MIN(H42,H45:H54)</f>
        <v>6768.1418107451791</v>
      </c>
      <c r="J63" s="1"/>
      <c r="K63" s="88">
        <f>MIN(K42,K45:K54)</f>
        <v>6832.6364154688326</v>
      </c>
      <c r="L63" s="1"/>
      <c r="M63" s="1"/>
      <c r="N63" s="88">
        <f>MIN(N42,N45:N54)</f>
        <v>6905.6090417670393</v>
      </c>
      <c r="O63"/>
      <c r="P63" s="1"/>
      <c r="Q63" s="1"/>
      <c r="R63" s="88">
        <f>MIN(R42,R45:R54)</f>
        <v>6778.3931615324527</v>
      </c>
      <c r="S63" s="1"/>
      <c r="U63" s="88">
        <f>MIN(U42,U45:U54)</f>
        <v>6832.6364154688326</v>
      </c>
      <c r="V63" s="1"/>
      <c r="X63" s="88">
        <f>MIN(X42,X45:X54)</f>
        <v>6905.6090417670393</v>
      </c>
      <c r="Y63" s="1"/>
      <c r="Z63" s="1" t="s">
        <v>74</v>
      </c>
      <c r="AA63" s="88">
        <f>MIN(AA42,AA49:AA58)</f>
        <v>-30.398621160862604</v>
      </c>
      <c r="AB63" s="1"/>
      <c r="AD63" s="88">
        <f>MIN(AD42,AD49:AD58)</f>
        <v>-60.72430770968549</v>
      </c>
      <c r="AE63" s="1"/>
      <c r="AG63" s="88">
        <f>MIN(AG42,AG49:AG58)</f>
        <v>-120.55283651971149</v>
      </c>
      <c r="AH63" s="1"/>
      <c r="AI63" s="1"/>
      <c r="AK63" s="88">
        <f>MIN(AK42,AK49:AK58)</f>
        <v>-36.194114750111112</v>
      </c>
      <c r="AN63" s="88">
        <f>MIN(AN42,AN49:AN58)</f>
        <v>-60.72430770968549</v>
      </c>
      <c r="AQ63" s="88">
        <f>MIN(AQ42,AQ49:AQ58)</f>
        <v>-120.55283651971149</v>
      </c>
    </row>
    <row r="64" spans="1:46" s="86" customFormat="1" ht="15.5" x14ac:dyDescent="0.35">
      <c r="A64" s="1" t="s">
        <v>75</v>
      </c>
      <c r="B64" s="1"/>
      <c r="C64" s="1"/>
      <c r="D64" s="1"/>
      <c r="E64" s="88">
        <f>E62-E63</f>
        <v>1988.8005313169942</v>
      </c>
      <c r="F64" s="1"/>
      <c r="G64" s="1"/>
      <c r="H64" s="88">
        <f>H62-H63</f>
        <v>1875.1645257088931</v>
      </c>
      <c r="J64" s="1"/>
      <c r="K64" s="88">
        <f>K62-K63</f>
        <v>1767.0020661685012</v>
      </c>
      <c r="L64" s="1"/>
      <c r="M64" s="1"/>
      <c r="N64" s="88">
        <f>N62-N63</f>
        <v>1694.1077100408284</v>
      </c>
      <c r="O64"/>
      <c r="P64" s="1"/>
      <c r="Q64" s="1"/>
      <c r="R64" s="88">
        <f>R62-R63</f>
        <v>1851.8460772022117</v>
      </c>
      <c r="S64" s="1"/>
      <c r="U64" s="88">
        <f>U62-U63</f>
        <v>1767.0020661685012</v>
      </c>
      <c r="V64" s="1"/>
      <c r="X64" s="88">
        <f>X62-X63</f>
        <v>1694.1077100408284</v>
      </c>
      <c r="Y64" s="1"/>
      <c r="Z64" s="1" t="s">
        <v>76</v>
      </c>
      <c r="AA64" s="88">
        <f>AA62-AA63</f>
        <v>54.911821954276093</v>
      </c>
      <c r="AB64" s="1"/>
      <c r="AD64" s="88">
        <f>AD62-AD63</f>
        <v>109.80967170695658</v>
      </c>
      <c r="AE64" s="1"/>
      <c r="AG64" s="88">
        <f>AG62-AG63</f>
        <v>186.71027643254365</v>
      </c>
      <c r="AH64" s="1"/>
      <c r="AI64" s="1"/>
      <c r="AK64" s="88">
        <f>AK62-AK63</f>
        <v>64.203155930724279</v>
      </c>
      <c r="AN64" s="88">
        <f>AN62-AN63</f>
        <v>109.80967170695658</v>
      </c>
      <c r="AQ64" s="88">
        <f>AQ62-AQ63</f>
        <v>186.71027643254365</v>
      </c>
    </row>
    <row r="66" spans="1:5" ht="15.5" x14ac:dyDescent="0.35">
      <c r="A66" s="1"/>
      <c r="E66" s="16"/>
    </row>
  </sheetData>
  <mergeCells count="14">
    <mergeCell ref="Z1:AB2"/>
    <mergeCell ref="V3:X3"/>
    <mergeCell ref="C3:E3"/>
    <mergeCell ref="F3:H3"/>
    <mergeCell ref="I3:K3"/>
    <mergeCell ref="L3:N3"/>
    <mergeCell ref="P3:R3"/>
    <mergeCell ref="S3:U3"/>
    <mergeCell ref="AJ3:AL3"/>
    <mergeCell ref="AM3:AO3"/>
    <mergeCell ref="AP3:AR3"/>
    <mergeCell ref="Z3:AB3"/>
    <mergeCell ref="AC3:AE3"/>
    <mergeCell ref="AF3:A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E1B71C9A5634C8942A3C08D7BF60A" ma:contentTypeVersion="6" ma:contentTypeDescription="Create a new document." ma:contentTypeScope="" ma:versionID="76ccf51a76e15a5e1d9ec144f4eb4dde">
  <xsd:schema xmlns:xsd="http://www.w3.org/2001/XMLSchema" xmlns:xs="http://www.w3.org/2001/XMLSchema" xmlns:p="http://schemas.microsoft.com/office/2006/metadata/properties" xmlns:ns2="13d6d765-1e35-4a38-b74c-9e28df5f772d" xmlns:ns3="5150132b-9f32-4743-a349-f70c20080b32" targetNamespace="http://schemas.microsoft.com/office/2006/metadata/properties" ma:root="true" ma:fieldsID="2dd2ebf5351f4435f1a72550c200f72e" ns2:_="" ns3:_="">
    <xsd:import namespace="13d6d765-1e35-4a38-b74c-9e28df5f772d"/>
    <xsd:import namespace="5150132b-9f32-4743-a349-f70c20080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6d765-1e35-4a38-b74c-9e28df5f77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50132b-9f32-4743-a349-f70c20080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8A50A-03E1-4F4C-AD62-9583B7BC653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150132b-9f32-4743-a349-f70c20080b32"/>
    <ds:schemaRef ds:uri="13d6d765-1e35-4a38-b74c-9e28df5f772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D723BA-8674-472A-9A75-C9C3189F03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159408-57AF-49A5-B88A-106E64EFA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6d765-1e35-4a38-b74c-9e28df5f772d"/>
    <ds:schemaRef ds:uri="5150132b-9f32-4743-a349-f70c20080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Schools Figures</vt:lpstr>
      <vt:lpstr>'Schools Figures'!Print_Area</vt:lpstr>
      <vt:lpstr>'Schools Figures'!Print_Titles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Ganatra, Rahul</dc:creator>
  <cp:lastModifiedBy>Saddington, Jackie</cp:lastModifiedBy>
  <cp:lastPrinted>2023-06-09T12:10:05Z</cp:lastPrinted>
  <dcterms:created xsi:type="dcterms:W3CDTF">2023-05-10T17:35:00Z</dcterms:created>
  <dcterms:modified xsi:type="dcterms:W3CDTF">2023-06-10T09:02:25Z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0x010100128E1B71C9A5634C8942A3C08D7BF60A</vt:lpwstr>
  </property>
</Properties>
</file>